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210" windowWidth="20730" windowHeight="11760"/>
  </bookViews>
  <sheets>
    <sheet name="REKAPITULACIJA" sheetId="1" r:id="rId1"/>
    <sheet name="JLP(R)FP-Ril 3. razina" sheetId="3" r:id="rId2"/>
    <sheet name="JLP(R)S FP-PiP 1" sheetId="4" r:id="rId3"/>
  </sheets>
  <calcPr calcId="125725" concurrentCalc="0"/>
</workbook>
</file>

<file path=xl/calcChain.xml><?xml version="1.0" encoding="utf-8"?>
<calcChain xmlns="http://schemas.openxmlformats.org/spreadsheetml/2006/main">
  <c r="E10" i="1"/>
  <c r="I22" i="4"/>
  <c r="B21"/>
  <c r="D22"/>
  <c r="M21"/>
  <c r="L21"/>
  <c r="K21"/>
  <c r="J21"/>
  <c r="I21"/>
  <c r="H21"/>
  <c r="G21"/>
  <c r="F21"/>
  <c r="E21"/>
  <c r="D21"/>
  <c r="C21"/>
  <c r="E6" i="1"/>
  <c r="E7"/>
  <c r="E8"/>
  <c r="E9"/>
  <c r="E11"/>
  <c r="E12"/>
  <c r="E13"/>
  <c r="E14"/>
  <c r="E15"/>
  <c r="E16"/>
  <c r="E18"/>
  <c r="D18"/>
  <c r="C18"/>
  <c r="E17"/>
  <c r="C17"/>
  <c r="D19"/>
  <c r="D21"/>
  <c r="C9" i="3"/>
  <c r="O31"/>
  <c r="O45"/>
  <c r="C11"/>
  <c r="D11"/>
  <c r="C7"/>
  <c r="B7"/>
  <c r="B10"/>
  <c r="D9"/>
  <c r="C13"/>
  <c r="B13"/>
  <c r="T44"/>
  <c r="T43"/>
  <c r="T42"/>
  <c r="T38"/>
  <c r="T40"/>
  <c r="T36"/>
  <c r="T35"/>
  <c r="T34"/>
  <c r="T33"/>
  <c r="T32"/>
  <c r="T30"/>
  <c r="T29"/>
  <c r="T28"/>
  <c r="C33"/>
  <c r="C34"/>
  <c r="C38"/>
  <c r="C42"/>
  <c r="C43"/>
  <c r="C44"/>
  <c r="C36"/>
  <c r="C35"/>
  <c r="C32"/>
  <c r="I45"/>
  <c r="H45"/>
  <c r="I41"/>
  <c r="H41"/>
  <c r="I37"/>
  <c r="H37"/>
  <c r="I31"/>
  <c r="H31"/>
  <c r="I27"/>
  <c r="H27"/>
  <c r="S31"/>
  <c r="Q31"/>
  <c r="Q45"/>
  <c r="S37"/>
  <c r="Q37"/>
  <c r="S39"/>
  <c r="R39"/>
  <c r="Q39"/>
  <c r="P39"/>
  <c r="S41"/>
  <c r="Q41"/>
  <c r="S45"/>
  <c r="N31"/>
  <c r="M31"/>
  <c r="M45"/>
  <c r="N45"/>
  <c r="N37"/>
  <c r="M37"/>
  <c r="N39"/>
  <c r="M39"/>
  <c r="N41"/>
  <c r="M41"/>
  <c r="K45"/>
  <c r="J45"/>
  <c r="K41"/>
  <c r="J41"/>
  <c r="K37"/>
  <c r="J37"/>
  <c r="G37"/>
  <c r="K27"/>
  <c r="J27"/>
  <c r="G27"/>
  <c r="K31"/>
  <c r="J31"/>
  <c r="C29"/>
  <c r="E41"/>
  <c r="E37"/>
  <c r="E31"/>
  <c r="E27"/>
  <c r="E45"/>
  <c r="C40"/>
  <c r="C28"/>
  <c r="C30"/>
  <c r="T41"/>
  <c r="C41"/>
  <c r="G31"/>
  <c r="G41"/>
  <c r="O39"/>
  <c r="L39"/>
  <c r="C39"/>
  <c r="E28" i="1"/>
  <c r="D25"/>
  <c r="E27"/>
  <c r="E26"/>
  <c r="T27" i="3"/>
  <c r="D7"/>
  <c r="G45"/>
  <c r="T39"/>
  <c r="D38" i="1"/>
  <c r="E39"/>
  <c r="E38"/>
  <c r="C38"/>
  <c r="C14" i="3"/>
  <c r="D35" i="1"/>
  <c r="E30"/>
  <c r="E36"/>
  <c r="E35"/>
  <c r="C35"/>
  <c r="D40"/>
  <c r="D37"/>
  <c r="C25"/>
  <c r="C19"/>
  <c r="C21"/>
  <c r="D8" i="3"/>
  <c r="L41"/>
  <c r="D12"/>
  <c r="D29" i="1"/>
  <c r="D24"/>
  <c r="E25"/>
  <c r="E43"/>
  <c r="E42"/>
  <c r="E41"/>
  <c r="E34"/>
  <c r="E33"/>
  <c r="E32"/>
  <c r="E31"/>
  <c r="C40"/>
  <c r="C37"/>
  <c r="C29"/>
  <c r="C24"/>
  <c r="E19"/>
  <c r="E21"/>
  <c r="D13" i="3"/>
  <c r="D10"/>
  <c r="E29" i="1"/>
  <c r="E24"/>
  <c r="C46"/>
  <c r="E40"/>
  <c r="E37"/>
  <c r="D46"/>
  <c r="E46"/>
  <c r="C31" i="3"/>
  <c r="K22" i="4"/>
  <c r="R41" i="3"/>
  <c r="P41"/>
  <c r="O41"/>
  <c r="F41"/>
  <c r="D41"/>
  <c r="C37"/>
  <c r="T37"/>
  <c r="R37"/>
  <c r="P37"/>
  <c r="O37"/>
  <c r="L37"/>
  <c r="F37"/>
  <c r="D37"/>
  <c r="T31"/>
  <c r="R31"/>
  <c r="P31"/>
  <c r="L31"/>
  <c r="F31"/>
  <c r="D31"/>
  <c r="R27"/>
  <c r="O27"/>
  <c r="F27"/>
  <c r="D27"/>
  <c r="T45"/>
  <c r="L45"/>
  <c r="C27"/>
  <c r="R45"/>
  <c r="P45"/>
  <c r="F45"/>
  <c r="D45"/>
  <c r="C45"/>
  <c r="D14"/>
  <c r="B14"/>
</calcChain>
</file>

<file path=xl/sharedStrings.xml><?xml version="1.0" encoding="utf-8"?>
<sst xmlns="http://schemas.openxmlformats.org/spreadsheetml/2006/main" count="187" uniqueCount="149">
  <si>
    <t>PRIHODI I PRIMICI</t>
  </si>
  <si>
    <t>Račun</t>
  </si>
  <si>
    <t>Povećanje/ Smanjenje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</si>
  <si>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</si>
  <si>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</si>
  <si>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</si>
  <si>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</si>
  <si>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</si>
  <si>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</si>
  <si>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</si>
  <si>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</si>
  <si>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</si>
  <si>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</si>
  <si>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Višak iz prethodne godine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</si>
  <si>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</si>
  <si>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</si>
  <si>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</si>
  <si>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</si>
  <si>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</si>
  <si>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</si>
  <si>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</si>
  <si>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</si>
  <si>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</si>
  <si>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</si>
  <si>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</si>
  <si>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</si>
  <si>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</si>
  <si>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</si>
  <si>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</si>
  <si>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</si>
  <si>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</si>
  <si>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</si>
  <si>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</si>
  <si>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Osnova za obavljenu izmjenu i dopunu Financijskog plana su:</t>
  </si>
  <si>
    <t>Korisnik proračuna</t>
  </si>
  <si>
    <t>Prihodi i primici</t>
  </si>
  <si>
    <t>Opći prihodi i primici</t>
  </si>
  <si>
    <t>Prihodi za posebne namjene</t>
  </si>
  <si>
    <t>Preneseni višak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</si>
  <si>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</si>
  <si>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</si>
  <si>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</si>
  <si>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</si>
  <si>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</si>
  <si>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</si>
  <si>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</si>
  <si>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</si>
  <si>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</si>
  <si>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</si>
  <si>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</si>
  <si>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</si>
  <si>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</si>
  <si>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</si>
  <si>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</si>
  <si>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</si>
  <si>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</si>
  <si>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</si>
  <si>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</si>
  <si>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</si>
  <si>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</si>
  <si>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</si>
  <si>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</si>
  <si>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</si>
  <si>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</si>
  <si>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</si>
  <si>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</si>
  <si>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</si>
  <si>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</si>
  <si>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</si>
  <si>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Višak prihoda poslovanja</t>
  </si>
  <si>
    <t>povećanje/smanjenje</t>
  </si>
  <si>
    <t>Povećanje/smanjenje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</si>
  <si>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</si>
  <si>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</si>
  <si>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</si>
  <si>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</si>
  <si>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</si>
  <si>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</si>
  <si>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</si>
  <si>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</si>
  <si>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</si>
  <si>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Višak prihoda poslovanja 922</t>
  </si>
  <si>
    <t>Ukupno (po izvorima)</t>
  </si>
  <si>
    <t xml:space="preserve">Napomena: </t>
  </si>
  <si>
    <r>
      <t>-</t>
    </r>
    <r>
      <rPr>
        <vertAlign val="superscript"/>
        <sz val="11"/>
        <rFont val="Arial"/>
        <family val="2"/>
      </rPr>
      <t>*2</t>
    </r>
    <r>
      <rPr>
        <sz val="11"/>
        <rFont val="Arial"/>
        <family val="2"/>
      </rPr>
      <t xml:space="preserve"> Sadržaj izvora financiranja: opći prihodi i primici te prihodi za posebne namjene, odnosno vrste prihoda i primitaka koji ulaze u navedene izvore financiranja utvrđuje se ovisno o  specifičnim potrebama korisnika i može odstupati od gore zadanog modela.</t>
    </r>
  </si>
  <si>
    <t>Pomoći od ostalih subjekata unutar općeg proračuna 634</t>
  </si>
  <si>
    <t>Naknade troškova zaposlenima</t>
  </si>
  <si>
    <t>Prihodi od financijske imovine</t>
  </si>
  <si>
    <t>Predsjednik školskog odbora</t>
  </si>
  <si>
    <t>Kapitalne pomoći iz općinskih proračuna 633</t>
  </si>
  <si>
    <t>Pomoći proračunskim korisnicima iz proračuna koji im nije nadležan 636</t>
  </si>
  <si>
    <t>* AZZO</t>
  </si>
  <si>
    <t>636</t>
  </si>
  <si>
    <t>Pomoći pror.koris.iz proračuna koji im nije nadležan-MZOŠ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</si>
  <si>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</si>
  <si>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</si>
  <si>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</si>
  <si>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</si>
  <si>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</si>
  <si>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</si>
  <si>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t>2017.</t>
  </si>
  <si>
    <t>Ukupno prihodi i primici za 2017.</t>
  </si>
  <si>
    <r>
      <t>-</t>
    </r>
    <r>
      <rPr>
        <vertAlign val="superscript"/>
        <sz val="11"/>
        <rFont val="Arial"/>
        <family val="2"/>
      </rPr>
      <t>*1</t>
    </r>
    <r>
      <rPr>
        <sz val="11"/>
        <rFont val="Arial"/>
        <family val="2"/>
      </rPr>
      <t xml:space="preserve">  Prihodi i primici planiraju se za 2017. godinu na razini podskupine računa (treća razina računskog plana). </t>
    </r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</si>
  <si>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</si>
  <si>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</si>
  <si>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I. IZMJENA I DOPUNA Financijskog plana - Plan rashoda i izdataka 2017. godine</t>
  </si>
  <si>
    <t>Plan 2017. od 1.1..2017.</t>
  </si>
  <si>
    <t>grad</t>
  </si>
  <si>
    <t>županija</t>
  </si>
  <si>
    <t>Vlastiti</t>
  </si>
  <si>
    <t>Plan 2017. od 7.2017.</t>
  </si>
  <si>
    <t>Plan za 2017.  od 1.1.2017.</t>
  </si>
  <si>
    <t>I. IZMJENE I DOPUNE FINANCIJSKOG PLANA ZA 2017. GODINU</t>
  </si>
  <si>
    <t>Vinkovci,srpanj 2017.g.</t>
  </si>
  <si>
    <t>Prihodi iz proračuna za redovnu djelatnost-grad- dec</t>
  </si>
  <si>
    <t>Plan za 2017. od 1.1.2017.</t>
  </si>
  <si>
    <t>a. rebalans Grada Vinkovaca- dc</t>
  </si>
  <si>
    <t>b. rebalans Grada Vinkovaca</t>
  </si>
  <si>
    <t>c. rebalans državnog proračuna- MZO</t>
  </si>
  <si>
    <t>d. rebalans Županije</t>
  </si>
  <si>
    <t>e. rebalans vlastitih prihoda</t>
  </si>
  <si>
    <t>f. rebalans pomoći- AZZO, HZZ</t>
  </si>
  <si>
    <t>g. prenešeni višak</t>
  </si>
  <si>
    <t>Glazbena škola Josipa Runjanina Vinkovci</t>
  </si>
  <si>
    <t>Opći prihodi i primici-Plan za 2017. od 1.1.2017.</t>
  </si>
  <si>
    <t>plan od 1.1.17.</t>
  </si>
  <si>
    <t>Izmjenjeni i dopunjeni plan za 2017. u 7.2017.</t>
  </si>
  <si>
    <t>7.7.2017.</t>
  </si>
  <si>
    <t>(Zlatko Dovhanj)</t>
  </si>
  <si>
    <t>Vlastiti prihodi 652</t>
  </si>
  <si>
    <t>* gradski proračun</t>
  </si>
  <si>
    <t>* državni proračun- MZO</t>
  </si>
  <si>
    <t>GLAZBENA ŠOLA JOSIPA RUNJANINA VINKOVCI</t>
  </si>
  <si>
    <t>01 Glazbena škola Josipa Runjanina Vinkovci</t>
  </si>
  <si>
    <t>Vinkovci</t>
  </si>
  <si>
    <t>GLAZBENA ŠKOLA JOSIPA RUNJANINA VINKOVCI</t>
  </si>
  <si>
    <t>FINANCIJSKI PLAN - Prihodi i primici za 2017. -I. izmjene i dopune 7.7.2017. godine</t>
  </si>
  <si>
    <t>Plan 2017/Izmjene 7.7.17.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</si>
  <si>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</si>
  <si>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</si>
  <si>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</si>
  <si>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</si>
  <si>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Plan 2017. od 7.7.2017.</t>
  </si>
  <si>
    <t>Grad-decentralizirani</t>
  </si>
  <si>
    <t>Pomoći pror.koris.iz proračuna koji im nije nadležan-ŽUPANIJA</t>
  </si>
  <si>
    <t>Plan 2017/ Izmjene 7.7..2017.</t>
  </si>
  <si>
    <t>Plan 2017/ Izmjene 7.7.2017.</t>
  </si>
  <si>
    <t>Ravnatelj: _________________________</t>
  </si>
  <si>
    <t>Predsjednik Školskog odbora: _____________________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</si>
</sst>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i/>
      <sz val="11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</cellStyleXfs>
  <cellXfs count="326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0" fontId="2" fillId="2" borderId="1" xfId="1" applyFont="1" applyFill="1" applyBorder="1"/>
    <xf numFmtId="49" fontId="3" fillId="2" borderId="2" xfId="1" applyNumberFormat="1" applyFont="1" applyFill="1" applyBorder="1" applyAlignment="1">
      <alignment horizontal="center" wrapText="1"/>
    </xf>
    <xf numFmtId="49" fontId="3" fillId="2" borderId="3" xfId="1" applyNumberFormat="1" applyFont="1" applyFill="1" applyBorder="1" applyAlignment="1">
      <alignment horizontal="center" wrapText="1"/>
    </xf>
    <xf numFmtId="3" fontId="6" fillId="0" borderId="5" xfId="1" applyNumberFormat="1" applyFont="1" applyFill="1" applyBorder="1" applyAlignment="1">
      <alignment horizontal="left"/>
    </xf>
    <xf numFmtId="3" fontId="5" fillId="0" borderId="4" xfId="1" applyNumberFormat="1" applyFont="1" applyFill="1" applyBorder="1" applyAlignment="1">
      <alignment horizontal="right"/>
    </xf>
    <xf numFmtId="3" fontId="5" fillId="3" borderId="4" xfId="1" applyNumberFormat="1" applyFont="1" applyFill="1" applyBorder="1" applyAlignment="1">
      <alignment horizontal="right"/>
    </xf>
    <xf numFmtId="3" fontId="6" fillId="4" borderId="5" xfId="1" applyNumberFormat="1" applyFont="1" applyFill="1" applyBorder="1" applyAlignment="1">
      <alignment horizontal="left"/>
    </xf>
    <xf numFmtId="3" fontId="6" fillId="4" borderId="4" xfId="1" applyNumberFormat="1" applyFont="1" applyFill="1" applyBorder="1" applyAlignment="1">
      <alignment horizontal="right"/>
    </xf>
    <xf numFmtId="3" fontId="6" fillId="0" borderId="6" xfId="1" applyNumberFormat="1" applyFont="1" applyFill="1" applyBorder="1" applyAlignment="1">
      <alignment horizontal="right"/>
    </xf>
    <xf numFmtId="3" fontId="8" fillId="0" borderId="7" xfId="1" applyNumberFormat="1" applyFont="1" applyFill="1" applyBorder="1" applyAlignment="1">
      <alignment horizontal="right"/>
    </xf>
    <xf numFmtId="0" fontId="8" fillId="5" borderId="9" xfId="1" applyFont="1" applyFill="1" applyBorder="1" applyAlignment="1">
      <alignment wrapText="1"/>
    </xf>
    <xf numFmtId="0" fontId="1" fillId="5" borderId="10" xfId="1" applyFill="1" applyBorder="1"/>
    <xf numFmtId="0" fontId="6" fillId="0" borderId="11" xfId="1" applyFont="1" applyBorder="1" applyAlignment="1">
      <alignment wrapText="1"/>
    </xf>
    <xf numFmtId="0" fontId="1" fillId="0" borderId="12" xfId="1" applyBorder="1"/>
    <xf numFmtId="0" fontId="8" fillId="6" borderId="14" xfId="1" applyFont="1" applyFill="1" applyBorder="1" applyAlignment="1">
      <alignment wrapText="1"/>
    </xf>
    <xf numFmtId="0" fontId="1" fillId="6" borderId="15" xfId="1" applyFill="1" applyBorder="1"/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2" fillId="7" borderId="1" xfId="1" applyFont="1" applyFill="1" applyBorder="1"/>
    <xf numFmtId="49" fontId="3" fillId="7" borderId="2" xfId="1" applyNumberFormat="1" applyFont="1" applyFill="1" applyBorder="1" applyAlignment="1">
      <alignment horizontal="center" wrapText="1"/>
    </xf>
    <xf numFmtId="49" fontId="3" fillId="7" borderId="3" xfId="1" applyNumberFormat="1" applyFont="1" applyFill="1" applyBorder="1" applyAlignment="1">
      <alignment horizontal="center" wrapText="1"/>
    </xf>
    <xf numFmtId="49" fontId="3" fillId="7" borderId="16" xfId="1" applyNumberFormat="1" applyFont="1" applyFill="1" applyBorder="1" applyAlignment="1">
      <alignment horizontal="center" wrapText="1"/>
    </xf>
    <xf numFmtId="0" fontId="9" fillId="8" borderId="17" xfId="1" applyNumberFormat="1" applyFont="1" applyFill="1" applyBorder="1" applyAlignment="1">
      <alignment horizontal="left" wrapText="1"/>
    </xf>
    <xf numFmtId="0" fontId="9" fillId="8" borderId="18" xfId="1" applyNumberFormat="1" applyFont="1" applyFill="1" applyBorder="1" applyAlignment="1">
      <alignment horizontal="left" wrapText="1"/>
    </xf>
    <xf numFmtId="0" fontId="8" fillId="9" borderId="19" xfId="1" applyNumberFormat="1" applyFont="1" applyFill="1" applyBorder="1" applyAlignment="1">
      <alignment horizontal="left"/>
    </xf>
    <xf numFmtId="3" fontId="8" fillId="9" borderId="20" xfId="1" applyNumberFormat="1" applyFont="1" applyFill="1" applyBorder="1" applyAlignment="1">
      <alignment horizontal="right"/>
    </xf>
    <xf numFmtId="0" fontId="10" fillId="0" borderId="21" xfId="1" applyNumberFormat="1" applyFont="1" applyBorder="1"/>
    <xf numFmtId="0" fontId="10" fillId="5" borderId="22" xfId="1" applyNumberFormat="1" applyFont="1" applyFill="1" applyBorder="1" applyAlignment="1">
      <alignment horizontal="right"/>
    </xf>
    <xf numFmtId="0" fontId="10" fillId="0" borderId="5" xfId="1" applyNumberFormat="1" applyFont="1" applyBorder="1"/>
    <xf numFmtId="0" fontId="10" fillId="5" borderId="4" xfId="1" applyNumberFormat="1" applyFont="1" applyFill="1" applyBorder="1" applyAlignment="1">
      <alignment horizontal="right"/>
    </xf>
    <xf numFmtId="0" fontId="8" fillId="9" borderId="23" xfId="1" applyNumberFormat="1" applyFont="1" applyFill="1" applyBorder="1" applyAlignment="1">
      <alignment horizontal="left"/>
    </xf>
    <xf numFmtId="3" fontId="8" fillId="9" borderId="7" xfId="1" applyNumberFormat="1" applyFont="1" applyFill="1" applyBorder="1" applyAlignment="1">
      <alignment horizontal="right"/>
    </xf>
    <xf numFmtId="0" fontId="10" fillId="5" borderId="24" xfId="1" applyNumberFormat="1" applyFont="1" applyFill="1" applyBorder="1" applyAlignment="1">
      <alignment horizontal="right"/>
    </xf>
    <xf numFmtId="0" fontId="10" fillId="5" borderId="25" xfId="1" applyNumberFormat="1" applyFont="1" applyFill="1" applyBorder="1" applyAlignment="1">
      <alignment horizontal="right"/>
    </xf>
    <xf numFmtId="0" fontId="10" fillId="0" borderId="5" xfId="1" applyNumberFormat="1" applyFont="1" applyBorder="1" applyAlignment="1">
      <alignment shrinkToFit="1"/>
    </xf>
    <xf numFmtId="0" fontId="1" fillId="0" borderId="22" xfId="1" applyBorder="1"/>
    <xf numFmtId="0" fontId="9" fillId="8" borderId="26" xfId="1" applyNumberFormat="1" applyFont="1" applyFill="1" applyBorder="1" applyAlignment="1">
      <alignment horizontal="left" wrapText="1"/>
    </xf>
    <xf numFmtId="0" fontId="9" fillId="8" borderId="27" xfId="1" applyNumberFormat="1" applyFont="1" applyFill="1" applyBorder="1" applyAlignment="1">
      <alignment horizontal="left" wrapText="1"/>
    </xf>
    <xf numFmtId="0" fontId="1" fillId="0" borderId="28" xfId="1" applyBorder="1"/>
    <xf numFmtId="0" fontId="1" fillId="0" borderId="29" xfId="1" applyBorder="1"/>
    <xf numFmtId="0" fontId="9" fillId="7" borderId="30" xfId="1" applyFont="1" applyFill="1" applyBorder="1"/>
    <xf numFmtId="0" fontId="9" fillId="7" borderId="31" xfId="1" applyFont="1" applyFill="1" applyBorder="1"/>
    <xf numFmtId="0" fontId="11" fillId="0" borderId="0" xfId="1" applyFont="1"/>
    <xf numFmtId="0" fontId="4" fillId="0" borderId="0" xfId="1" applyFont="1"/>
    <xf numFmtId="49" fontId="4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49" fontId="3" fillId="2" borderId="42" xfId="1" applyNumberFormat="1" applyFont="1" applyFill="1" applyBorder="1" applyAlignment="1">
      <alignment horizontal="center" wrapText="1"/>
    </xf>
    <xf numFmtId="4" fontId="8" fillId="0" borderId="12" xfId="1" applyNumberFormat="1" applyFont="1" applyBorder="1"/>
    <xf numFmtId="4" fontId="8" fillId="0" borderId="43" xfId="1" applyNumberFormat="1" applyFont="1" applyBorder="1"/>
    <xf numFmtId="4" fontId="8" fillId="6" borderId="33" xfId="1" applyNumberFormat="1" applyFont="1" applyFill="1" applyBorder="1"/>
    <xf numFmtId="0" fontId="6" fillId="10" borderId="40" xfId="1" applyFont="1" applyFill="1" applyBorder="1"/>
    <xf numFmtId="0" fontId="6" fillId="10" borderId="37" xfId="1" applyFont="1" applyFill="1" applyBorder="1"/>
    <xf numFmtId="49" fontId="6" fillId="10" borderId="41" xfId="1" applyNumberFormat="1" applyFont="1" applyFill="1" applyBorder="1" applyAlignment="1">
      <alignment horizontal="right" wrapText="1"/>
    </xf>
    <xf numFmtId="49" fontId="6" fillId="10" borderId="4" xfId="1" applyNumberFormat="1" applyFont="1" applyFill="1" applyBorder="1" applyAlignment="1">
      <alignment horizontal="right" wrapText="1"/>
    </xf>
    <xf numFmtId="3" fontId="6" fillId="11" borderId="5" xfId="1" applyNumberFormat="1" applyFont="1" applyFill="1" applyBorder="1" applyAlignment="1">
      <alignment horizontal="left"/>
    </xf>
    <xf numFmtId="0" fontId="5" fillId="11" borderId="4" xfId="1" applyFont="1" applyFill="1" applyBorder="1"/>
    <xf numFmtId="4" fontId="10" fillId="5" borderId="22" xfId="1" applyNumberFormat="1" applyFont="1" applyFill="1" applyBorder="1" applyAlignment="1">
      <alignment horizontal="right"/>
    </xf>
    <xf numFmtId="4" fontId="8" fillId="9" borderId="20" xfId="1" applyNumberFormat="1" applyFont="1" applyFill="1" applyBorder="1" applyAlignment="1">
      <alignment horizontal="right"/>
    </xf>
    <xf numFmtId="4" fontId="9" fillId="8" borderId="41" xfId="1" applyNumberFormat="1" applyFont="1" applyFill="1" applyBorder="1" applyAlignment="1">
      <alignment horizontal="right" wrapText="1"/>
    </xf>
    <xf numFmtId="4" fontId="9" fillId="8" borderId="34" xfId="1" applyNumberFormat="1" applyFont="1" applyFill="1" applyBorder="1" applyAlignment="1">
      <alignment horizontal="right" wrapText="1"/>
    </xf>
    <xf numFmtId="4" fontId="9" fillId="7" borderId="44" xfId="1" applyNumberFormat="1" applyFont="1" applyFill="1" applyBorder="1"/>
    <xf numFmtId="4" fontId="9" fillId="7" borderId="45" xfId="1" applyNumberFormat="1" applyFont="1" applyFill="1" applyBorder="1"/>
    <xf numFmtId="4" fontId="10" fillId="0" borderId="39" xfId="1" applyNumberFormat="1" applyFont="1" applyBorder="1" applyAlignment="1">
      <alignment horizontal="right"/>
    </xf>
    <xf numFmtId="4" fontId="9" fillId="8" borderId="47" xfId="1" applyNumberFormat="1" applyFont="1" applyFill="1" applyBorder="1" applyAlignment="1">
      <alignment horizontal="right" wrapText="1"/>
    </xf>
    <xf numFmtId="4" fontId="9" fillId="8" borderId="48" xfId="1" applyNumberFormat="1" applyFont="1" applyFill="1" applyBorder="1" applyAlignment="1">
      <alignment horizontal="right" wrapText="1"/>
    </xf>
    <xf numFmtId="4" fontId="8" fillId="9" borderId="49" xfId="1" applyNumberFormat="1" applyFont="1" applyFill="1" applyBorder="1" applyAlignment="1">
      <alignment horizontal="right"/>
    </xf>
    <xf numFmtId="4" fontId="10" fillId="0" borderId="50" xfId="1" applyNumberFormat="1" applyFont="1" applyBorder="1" applyAlignment="1">
      <alignment horizontal="right"/>
    </xf>
    <xf numFmtId="4" fontId="10" fillId="5" borderId="35" xfId="1" applyNumberFormat="1" applyFont="1" applyFill="1" applyBorder="1" applyAlignment="1">
      <alignment horizontal="right"/>
    </xf>
    <xf numFmtId="4" fontId="10" fillId="5" borderId="4" xfId="1" applyNumberFormat="1" applyFont="1" applyFill="1" applyBorder="1" applyAlignment="1">
      <alignment horizontal="right"/>
    </xf>
    <xf numFmtId="4" fontId="8" fillId="9" borderId="7" xfId="1" applyNumberFormat="1" applyFont="1" applyFill="1" applyBorder="1" applyAlignment="1">
      <alignment horizontal="right"/>
    </xf>
    <xf numFmtId="4" fontId="8" fillId="9" borderId="51" xfId="1" applyNumberFormat="1" applyFont="1" applyFill="1" applyBorder="1" applyAlignment="1">
      <alignment horizontal="right"/>
    </xf>
    <xf numFmtId="4" fontId="10" fillId="5" borderId="38" xfId="1" applyNumberFormat="1" applyFont="1" applyFill="1" applyBorder="1" applyAlignment="1">
      <alignment horizontal="right"/>
    </xf>
    <xf numFmtId="4" fontId="10" fillId="5" borderId="38" xfId="1" applyNumberFormat="1" applyFont="1" applyFill="1" applyBorder="1" applyAlignment="1">
      <alignment horizontal="right" shrinkToFit="1"/>
    </xf>
    <xf numFmtId="4" fontId="10" fillId="5" borderId="29" xfId="1" applyNumberFormat="1" applyFont="1" applyFill="1" applyBorder="1" applyAlignment="1">
      <alignment horizontal="right"/>
    </xf>
    <xf numFmtId="4" fontId="1" fillId="0" borderId="29" xfId="1" applyNumberFormat="1" applyBorder="1"/>
    <xf numFmtId="4" fontId="10" fillId="5" borderId="32" xfId="1" applyNumberFormat="1" applyFont="1" applyFill="1" applyBorder="1" applyAlignment="1">
      <alignment horizontal="right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52" xfId="0" quotePrefix="1" applyNumberFormat="1" applyFont="1" applyBorder="1" applyAlignment="1">
      <alignment horizontal="left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wrapText="1"/>
    </xf>
    <xf numFmtId="3" fontId="16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/>
    <xf numFmtId="3" fontId="16" fillId="0" borderId="0" xfId="0" applyNumberFormat="1" applyFont="1" applyAlignment="1">
      <alignment wrapText="1"/>
    </xf>
    <xf numFmtId="3" fontId="9" fillId="0" borderId="0" xfId="0" quotePrefix="1" applyNumberFormat="1" applyFont="1" applyAlignment="1">
      <alignment horizontal="left"/>
    </xf>
    <xf numFmtId="0" fontId="18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43" fontId="16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20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1" fillId="0" borderId="0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3" fillId="12" borderId="58" xfId="0" applyFont="1" applyFill="1" applyBorder="1"/>
    <xf numFmtId="0" fontId="0" fillId="12" borderId="46" xfId="0" applyFill="1" applyBorder="1"/>
    <xf numFmtId="0" fontId="24" fillId="0" borderId="0" xfId="0" applyFont="1"/>
    <xf numFmtId="0" fontId="25" fillId="0" borderId="0" xfId="0" applyFont="1"/>
    <xf numFmtId="0" fontId="25" fillId="0" borderId="0" xfId="0" quotePrefix="1" applyFont="1"/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3" fontId="21" fillId="0" borderId="0" xfId="0" applyNumberFormat="1" applyFont="1"/>
    <xf numFmtId="3" fontId="19" fillId="0" borderId="0" xfId="0" applyNumberFormat="1" applyFont="1" applyBorder="1" applyAlignment="1">
      <alignment horizontal="center" vertical="center" wrapText="1"/>
    </xf>
    <xf numFmtId="3" fontId="17" fillId="11" borderId="0" xfId="0" applyNumberFormat="1" applyFont="1" applyFill="1" applyBorder="1" applyAlignment="1">
      <alignment horizontal="center" vertical="center" wrapText="1"/>
    </xf>
    <xf numFmtId="0" fontId="25" fillId="0" borderId="0" xfId="0" quotePrefix="1" applyFont="1" applyBorder="1" applyAlignment="1">
      <alignment wrapText="1"/>
    </xf>
    <xf numFmtId="0" fontId="25" fillId="0" borderId="0" xfId="0" applyFont="1" applyBorder="1" applyAlignment="1">
      <alignment wrapText="1"/>
    </xf>
    <xf numFmtId="4" fontId="25" fillId="0" borderId="0" xfId="0" applyNumberFormat="1" applyFont="1" applyBorder="1" applyAlignment="1">
      <alignment wrapText="1"/>
    </xf>
    <xf numFmtId="4" fontId="25" fillId="0" borderId="0" xfId="0" quotePrefix="1" applyNumberFormat="1" applyFont="1" applyBorder="1" applyAlignment="1">
      <alignment wrapText="1"/>
    </xf>
    <xf numFmtId="49" fontId="1" fillId="0" borderId="0" xfId="1" applyNumberFormat="1" applyFont="1" applyAlignment="1">
      <alignment wrapText="1"/>
    </xf>
    <xf numFmtId="0" fontId="0" fillId="11" borderId="0" xfId="0" applyFill="1"/>
    <xf numFmtId="0" fontId="25" fillId="11" borderId="0" xfId="0" applyFont="1" applyFill="1"/>
    <xf numFmtId="0" fontId="25" fillId="11" borderId="0" xfId="0" applyFont="1" applyFill="1" applyAlignment="1">
      <alignment wrapText="1"/>
    </xf>
    <xf numFmtId="0" fontId="7" fillId="3" borderId="5" xfId="1" applyNumberFormat="1" applyFont="1" applyFill="1" applyBorder="1" applyAlignment="1">
      <alignment horizontal="left"/>
    </xf>
    <xf numFmtId="0" fontId="27" fillId="0" borderId="0" xfId="0" applyFont="1"/>
    <xf numFmtId="4" fontId="9" fillId="11" borderId="22" xfId="1" applyNumberFormat="1" applyFont="1" applyFill="1" applyBorder="1" applyAlignment="1">
      <alignment horizontal="right" wrapText="1"/>
    </xf>
    <xf numFmtId="0" fontId="6" fillId="11" borderId="4" xfId="0" applyNumberFormat="1" applyFont="1" applyFill="1" applyBorder="1" applyAlignment="1">
      <alignment horizontal="left" wrapText="1"/>
    </xf>
    <xf numFmtId="0" fontId="6" fillId="0" borderId="41" xfId="0" applyNumberFormat="1" applyFont="1" applyBorder="1" applyAlignment="1">
      <alignment horizontal="left"/>
    </xf>
    <xf numFmtId="0" fontId="10" fillId="11" borderId="27" xfId="1" applyNumberFormat="1" applyFont="1" applyFill="1" applyBorder="1" applyAlignment="1">
      <alignment horizontal="right" wrapText="1"/>
    </xf>
    <xf numFmtId="4" fontId="10" fillId="5" borderId="41" xfId="1" applyNumberFormat="1" applyFont="1" applyFill="1" applyBorder="1" applyAlignment="1">
      <alignment horizontal="right" wrapText="1"/>
    </xf>
    <xf numFmtId="4" fontId="10" fillId="11" borderId="41" xfId="1" applyNumberFormat="1" applyFont="1" applyFill="1" applyBorder="1" applyAlignment="1">
      <alignment horizontal="right" wrapText="1"/>
    </xf>
    <xf numFmtId="0" fontId="8" fillId="11" borderId="24" xfId="1" applyNumberFormat="1" applyFont="1" applyFill="1" applyBorder="1" applyAlignment="1">
      <alignment horizontal="right" wrapText="1"/>
    </xf>
    <xf numFmtId="0" fontId="0" fillId="12" borderId="0" xfId="0" applyFill="1" applyBorder="1"/>
    <xf numFmtId="0" fontId="23" fillId="0" borderId="0" xfId="0" applyFont="1" applyBorder="1" applyAlignment="1">
      <alignment horizontal="left"/>
    </xf>
    <xf numFmtId="3" fontId="19" fillId="0" borderId="0" xfId="0" applyNumberFormat="1" applyFont="1" applyBorder="1" applyAlignment="1">
      <alignment horizontal="center" vertical="center" wrapText="1"/>
    </xf>
    <xf numFmtId="0" fontId="22" fillId="13" borderId="58" xfId="0" applyFont="1" applyFill="1" applyBorder="1"/>
    <xf numFmtId="0" fontId="0" fillId="13" borderId="0" xfId="0" applyFill="1"/>
    <xf numFmtId="4" fontId="6" fillId="10" borderId="0" xfId="1" applyNumberFormat="1" applyFont="1" applyFill="1" applyBorder="1" applyAlignment="1">
      <alignment horizontal="right" wrapText="1"/>
    </xf>
    <xf numFmtId="4" fontId="6" fillId="11" borderId="41" xfId="1" applyNumberFormat="1" applyFont="1" applyFill="1" applyBorder="1" applyAlignment="1">
      <alignment horizontal="right" wrapText="1"/>
    </xf>
    <xf numFmtId="4" fontId="6" fillId="11" borderId="27" xfId="1" applyNumberFormat="1" applyFont="1" applyFill="1" applyBorder="1" applyAlignment="1">
      <alignment horizontal="right" wrapText="1"/>
    </xf>
    <xf numFmtId="4" fontId="6" fillId="10" borderId="36" xfId="1" applyNumberFormat="1" applyFont="1" applyFill="1" applyBorder="1" applyAlignment="1">
      <alignment horizontal="right" wrapText="1"/>
    </xf>
    <xf numFmtId="4" fontId="6" fillId="11" borderId="4" xfId="1" applyNumberFormat="1" applyFont="1" applyFill="1" applyBorder="1" applyAlignment="1">
      <alignment horizontal="right" wrapText="1"/>
    </xf>
    <xf numFmtId="4" fontId="6" fillId="11" borderId="4" xfId="1" applyNumberFormat="1" applyFont="1" applyFill="1" applyBorder="1" applyAlignment="1">
      <alignment horizontal="right"/>
    </xf>
    <xf numFmtId="4" fontId="6" fillId="0" borderId="4" xfId="1" applyNumberFormat="1" applyFont="1" applyFill="1" applyBorder="1" applyAlignment="1">
      <alignment horizontal="right"/>
    </xf>
    <xf numFmtId="4" fontId="5" fillId="3" borderId="4" xfId="1" applyNumberFormat="1" applyFont="1" applyFill="1" applyBorder="1" applyAlignment="1">
      <alignment horizontal="right"/>
    </xf>
    <xf numFmtId="4" fontId="5" fillId="0" borderId="4" xfId="1" applyNumberFormat="1" applyFont="1" applyFill="1" applyBorder="1" applyAlignment="1">
      <alignment horizontal="right"/>
    </xf>
    <xf numFmtId="4" fontId="5" fillId="11" borderId="4" xfId="1" applyNumberFormat="1" applyFont="1" applyFill="1" applyBorder="1" applyAlignment="1">
      <alignment horizontal="right"/>
    </xf>
    <xf numFmtId="4" fontId="6" fillId="4" borderId="4" xfId="1" applyNumberFormat="1" applyFont="1" applyFill="1" applyBorder="1" applyAlignment="1">
      <alignment horizontal="right"/>
    </xf>
    <xf numFmtId="4" fontId="8" fillId="0" borderId="8" xfId="1" applyNumberFormat="1" applyFont="1" applyFill="1" applyBorder="1" applyAlignment="1">
      <alignment horizontal="right"/>
    </xf>
    <xf numFmtId="4" fontId="8" fillId="5" borderId="10" xfId="1" applyNumberFormat="1" applyFont="1" applyFill="1" applyBorder="1"/>
    <xf numFmtId="4" fontId="8" fillId="0" borderId="13" xfId="1" applyNumberFormat="1" applyFont="1" applyBorder="1"/>
    <xf numFmtId="3" fontId="28" fillId="11" borderId="0" xfId="0" applyNumberFormat="1" applyFont="1" applyFill="1" applyBorder="1" applyAlignment="1">
      <alignment horizontal="center"/>
    </xf>
    <xf numFmtId="4" fontId="28" fillId="11" borderId="0" xfId="0" applyNumberFormat="1" applyFont="1" applyFill="1" applyBorder="1"/>
    <xf numFmtId="3" fontId="16" fillId="11" borderId="0" xfId="0" applyNumberFormat="1" applyFont="1" applyFill="1"/>
    <xf numFmtId="43" fontId="9" fillId="11" borderId="0" xfId="3" applyFont="1" applyFill="1" applyBorder="1"/>
    <xf numFmtId="3" fontId="7" fillId="11" borderId="0" xfId="0" applyNumberFormat="1" applyFont="1" applyFill="1"/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3" fontId="29" fillId="16" borderId="4" xfId="0" applyNumberFormat="1" applyFont="1" applyFill="1" applyBorder="1" applyAlignment="1">
      <alignment horizontal="center" vertical="center"/>
    </xf>
    <xf numFmtId="3" fontId="30" fillId="16" borderId="4" xfId="0" applyNumberFormat="1" applyFont="1" applyFill="1" applyBorder="1" applyAlignment="1">
      <alignment horizontal="center" vertical="center"/>
    </xf>
    <xf numFmtId="3" fontId="30" fillId="16" borderId="4" xfId="0" applyNumberFormat="1" applyFont="1" applyFill="1" applyBorder="1" applyAlignment="1">
      <alignment horizontal="center" vertical="center" wrapText="1"/>
    </xf>
    <xf numFmtId="3" fontId="30" fillId="16" borderId="39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  <xf numFmtId="4" fontId="30" fillId="18" borderId="4" xfId="3" applyNumberFormat="1" applyFont="1" applyFill="1" applyBorder="1" applyAlignment="1">
      <alignment horizontal="right"/>
    </xf>
    <xf numFmtId="4" fontId="30" fillId="18" borderId="39" xfId="3" applyNumberFormat="1" applyFont="1" applyFill="1" applyBorder="1" applyAlignment="1">
      <alignment horizontal="right"/>
    </xf>
    <xf numFmtId="0" fontId="8" fillId="0" borderId="4" xfId="0" applyNumberFormat="1" applyFont="1" applyBorder="1" applyAlignment="1">
      <alignment horizontal="center" vertical="center" wrapText="1"/>
    </xf>
    <xf numFmtId="4" fontId="8" fillId="0" borderId="4" xfId="0" quotePrefix="1" applyNumberFormat="1" applyFont="1" applyBorder="1" applyAlignment="1">
      <alignment horizontal="right" wrapText="1"/>
    </xf>
    <xf numFmtId="3" fontId="30" fillId="16" borderId="4" xfId="0" applyNumberFormat="1" applyFont="1" applyFill="1" applyBorder="1" applyAlignment="1">
      <alignment horizontal="center"/>
    </xf>
    <xf numFmtId="4" fontId="30" fillId="16" borderId="4" xfId="0" applyNumberFormat="1" applyFont="1" applyFill="1" applyBorder="1"/>
    <xf numFmtId="4" fontId="30" fillId="16" borderId="39" xfId="0" applyNumberFormat="1" applyFont="1" applyFill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31" fillId="0" borderId="0" xfId="0" applyNumberFormat="1" applyFont="1" applyAlignment="1">
      <alignment wrapText="1"/>
    </xf>
    <xf numFmtId="0" fontId="30" fillId="16" borderId="53" xfId="0" quotePrefix="1" applyNumberFormat="1" applyFont="1" applyFill="1" applyBorder="1" applyAlignment="1">
      <alignment horizontal="center" vertical="center" wrapText="1"/>
    </xf>
    <xf numFmtId="0" fontId="30" fillId="16" borderId="54" xfId="0" applyNumberFormat="1" applyFont="1" applyFill="1" applyBorder="1" applyAlignment="1">
      <alignment horizontal="center" vertical="center" wrapText="1"/>
    </xf>
    <xf numFmtId="3" fontId="30" fillId="16" borderId="54" xfId="0" applyNumberFormat="1" applyFont="1" applyFill="1" applyBorder="1" applyAlignment="1">
      <alignment horizontal="center" vertical="center" wrapText="1"/>
    </xf>
    <xf numFmtId="0" fontId="30" fillId="17" borderId="29" xfId="0" applyNumberFormat="1" applyFont="1" applyFill="1" applyBorder="1" applyAlignment="1">
      <alignment horizontal="center"/>
    </xf>
    <xf numFmtId="4" fontId="30" fillId="17" borderId="29" xfId="0" applyNumberFormat="1" applyFont="1" applyFill="1" applyBorder="1"/>
    <xf numFmtId="0" fontId="6" fillId="0" borderId="22" xfId="0" applyNumberFormat="1" applyFont="1" applyBorder="1" applyAlignment="1">
      <alignment horizontal="center"/>
    </xf>
    <xf numFmtId="4" fontId="6" fillId="0" borderId="22" xfId="0" applyNumberFormat="1" applyFont="1" applyBorder="1"/>
    <xf numFmtId="4" fontId="6" fillId="15" borderId="22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4" fontId="6" fillId="0" borderId="4" xfId="0" applyNumberFormat="1" applyFont="1" applyBorder="1"/>
    <xf numFmtId="4" fontId="6" fillId="15" borderId="4" xfId="0" applyNumberFormat="1" applyFont="1" applyFill="1" applyBorder="1"/>
    <xf numFmtId="0" fontId="6" fillId="0" borderId="56" xfId="0" applyNumberFormat="1" applyFont="1" applyBorder="1" applyAlignment="1">
      <alignment horizontal="center"/>
    </xf>
    <xf numFmtId="4" fontId="6" fillId="0" borderId="56" xfId="0" applyNumberFormat="1" applyFont="1" applyBorder="1"/>
    <xf numFmtId="4" fontId="6" fillId="15" borderId="56" xfId="0" applyNumberFormat="1" applyFont="1" applyFill="1" applyBorder="1"/>
    <xf numFmtId="0" fontId="6" fillId="0" borderId="22" xfId="0" applyNumberFormat="1" applyFont="1" applyBorder="1" applyAlignment="1">
      <alignment horizontal="center" wrapText="1"/>
    </xf>
    <xf numFmtId="4" fontId="6" fillId="0" borderId="22" xfId="0" applyNumberFormat="1" applyFont="1" applyBorder="1" applyAlignment="1">
      <alignment wrapText="1"/>
    </xf>
    <xf numFmtId="0" fontId="6" fillId="0" borderId="4" xfId="0" applyNumberFormat="1" applyFont="1" applyBorder="1" applyAlignment="1">
      <alignment horizontal="center" wrapText="1"/>
    </xf>
    <xf numFmtId="4" fontId="6" fillId="0" borderId="4" xfId="0" applyNumberFormat="1" applyFont="1" applyBorder="1" applyAlignment="1">
      <alignment wrapText="1"/>
    </xf>
    <xf numFmtId="0" fontId="30" fillId="17" borderId="4" xfId="0" applyNumberFormat="1" applyFont="1" applyFill="1" applyBorder="1" applyAlignment="1">
      <alignment horizontal="center"/>
    </xf>
    <xf numFmtId="0" fontId="30" fillId="17" borderId="4" xfId="0" applyNumberFormat="1" applyFont="1" applyFill="1" applyBorder="1" applyAlignment="1">
      <alignment horizontal="center" wrapText="1"/>
    </xf>
    <xf numFmtId="4" fontId="30" fillId="17" borderId="4" xfId="0" applyNumberFormat="1" applyFont="1" applyFill="1" applyBorder="1"/>
    <xf numFmtId="4" fontId="30" fillId="17" borderId="4" xfId="0" applyNumberFormat="1" applyFont="1" applyFill="1" applyBorder="1" applyAlignment="1">
      <alignment wrapText="1"/>
    </xf>
    <xf numFmtId="0" fontId="6" fillId="0" borderId="41" xfId="0" applyNumberFormat="1" applyFont="1" applyBorder="1" applyAlignment="1">
      <alignment horizontal="center"/>
    </xf>
    <xf numFmtId="4" fontId="6" fillId="0" borderId="41" xfId="0" applyNumberFormat="1" applyFont="1" applyBorder="1"/>
    <xf numFmtId="4" fontId="6" fillId="0" borderId="41" xfId="0" applyNumberFormat="1" applyFont="1" applyBorder="1" applyAlignment="1">
      <alignment wrapText="1"/>
    </xf>
    <xf numFmtId="4" fontId="6" fillId="15" borderId="41" xfId="0" applyNumberFormat="1" applyFont="1" applyFill="1" applyBorder="1"/>
    <xf numFmtId="0" fontId="30" fillId="17" borderId="29" xfId="0" applyNumberFormat="1" applyFont="1" applyFill="1" applyBorder="1" applyAlignment="1">
      <alignment horizontal="center" wrapText="1" shrinkToFit="1"/>
    </xf>
    <xf numFmtId="0" fontId="6" fillId="0" borderId="22" xfId="0" applyNumberFormat="1" applyFont="1" applyFill="1" applyBorder="1" applyAlignment="1">
      <alignment horizontal="center"/>
    </xf>
    <xf numFmtId="49" fontId="6" fillId="0" borderId="22" xfId="0" applyNumberFormat="1" applyFont="1" applyFill="1" applyBorder="1" applyAlignment="1">
      <alignment horizontal="center" shrinkToFit="1"/>
    </xf>
    <xf numFmtId="4" fontId="6" fillId="0" borderId="22" xfId="0" applyNumberFormat="1" applyFont="1" applyFill="1" applyBorder="1"/>
    <xf numFmtId="49" fontId="6" fillId="0" borderId="4" xfId="0" applyNumberFormat="1" applyFont="1" applyBorder="1" applyAlignment="1">
      <alignment horizontal="center" shrinkToFit="1"/>
    </xf>
    <xf numFmtId="0" fontId="6" fillId="16" borderId="4" xfId="0" applyNumberFormat="1" applyFont="1" applyFill="1" applyBorder="1" applyAlignment="1">
      <alignment horizontal="center"/>
    </xf>
    <xf numFmtId="0" fontId="30" fillId="16" borderId="4" xfId="0" quotePrefix="1" applyNumberFormat="1" applyFont="1" applyFill="1" applyBorder="1" applyAlignment="1">
      <alignment horizontal="center" vertical="justify"/>
    </xf>
    <xf numFmtId="0" fontId="6" fillId="11" borderId="0" xfId="0" applyNumberFormat="1" applyFont="1" applyFill="1" applyBorder="1" applyAlignment="1">
      <alignment horizontal="center"/>
    </xf>
    <xf numFmtId="0" fontId="8" fillId="11" borderId="0" xfId="0" quotePrefix="1" applyNumberFormat="1" applyFont="1" applyFill="1" applyBorder="1" applyAlignment="1">
      <alignment horizontal="center" vertical="justify"/>
    </xf>
    <xf numFmtId="4" fontId="8" fillId="11" borderId="0" xfId="0" applyNumberFormat="1" applyFont="1" applyFill="1" applyBorder="1"/>
    <xf numFmtId="3" fontId="8" fillId="11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52" xfId="0" applyNumberFormat="1" applyFont="1" applyBorder="1" applyAlignment="1">
      <alignment horizontal="center"/>
    </xf>
    <xf numFmtId="0" fontId="6" fillId="0" borderId="0" xfId="0" applyNumberFormat="1" applyFont="1"/>
    <xf numFmtId="3" fontId="6" fillId="0" borderId="52" xfId="0" applyNumberFormat="1" applyFont="1" applyBorder="1"/>
    <xf numFmtId="3" fontId="10" fillId="0" borderId="0" xfId="0" applyNumberFormat="1" applyFont="1" applyAlignment="1">
      <alignment horizontal="center"/>
    </xf>
    <xf numFmtId="0" fontId="24" fillId="1" borderId="55" xfId="0" applyFont="1" applyFill="1" applyBorder="1" applyAlignment="1">
      <alignment horizontal="center"/>
    </xf>
    <xf numFmtId="0" fontId="25" fillId="12" borderId="0" xfId="0" applyFont="1" applyFill="1" applyBorder="1" applyAlignment="1">
      <alignment horizontal="center"/>
    </xf>
    <xf numFmtId="0" fontId="24" fillId="1" borderId="40" xfId="0" applyFont="1" applyFill="1" applyBorder="1" applyAlignment="1">
      <alignment horizontal="right" vertical="center" wrapText="1"/>
    </xf>
    <xf numFmtId="0" fontId="24" fillId="1" borderId="14" xfId="0" applyFont="1" applyFill="1" applyBorder="1" applyAlignment="1">
      <alignment horizontal="left" wrapText="1"/>
    </xf>
    <xf numFmtId="0" fontId="24" fillId="0" borderId="5" xfId="0" applyFont="1" applyFill="1" applyBorder="1" applyAlignment="1">
      <alignment horizontal="left" wrapText="1"/>
    </xf>
    <xf numFmtId="4" fontId="25" fillId="0" borderId="4" xfId="0" applyNumberFormat="1" applyFont="1" applyFill="1" applyBorder="1"/>
    <xf numFmtId="4" fontId="25" fillId="14" borderId="4" xfId="0" applyNumberFormat="1" applyFont="1" applyFill="1" applyBorder="1"/>
    <xf numFmtId="4" fontId="25" fillId="11" borderId="4" xfId="0" applyNumberFormat="1" applyFont="1" applyFill="1" applyBorder="1"/>
    <xf numFmtId="4" fontId="25" fillId="0" borderId="38" xfId="0" applyNumberFormat="1" applyFont="1" applyFill="1" applyBorder="1"/>
    <xf numFmtId="0" fontId="24" fillId="0" borderId="26" xfId="0" applyFont="1" applyFill="1" applyBorder="1" applyAlignment="1">
      <alignment horizontal="left" wrapText="1"/>
    </xf>
    <xf numFmtId="4" fontId="25" fillId="0" borderId="41" xfId="0" applyNumberFormat="1" applyFont="1" applyFill="1" applyBorder="1"/>
    <xf numFmtId="4" fontId="25" fillId="14" borderId="41" xfId="0" applyNumberFormat="1" applyFont="1" applyFill="1" applyBorder="1"/>
    <xf numFmtId="0" fontId="24" fillId="0" borderId="6" xfId="0" applyFont="1" applyFill="1" applyBorder="1" applyAlignment="1">
      <alignment horizontal="left" wrapText="1"/>
    </xf>
    <xf numFmtId="4" fontId="25" fillId="0" borderId="56" xfId="0" applyNumberFormat="1" applyFont="1" applyFill="1" applyBorder="1"/>
    <xf numFmtId="4" fontId="25" fillId="14" borderId="56" xfId="0" applyNumberFormat="1" applyFont="1" applyFill="1" applyBorder="1"/>
    <xf numFmtId="4" fontId="25" fillId="11" borderId="56" xfId="0" applyNumberFormat="1" applyFont="1" applyFill="1" applyBorder="1"/>
    <xf numFmtId="4" fontId="25" fillId="0" borderId="61" xfId="0" applyNumberFormat="1" applyFont="1" applyFill="1" applyBorder="1"/>
    <xf numFmtId="0" fontId="24" fillId="0" borderId="4" xfId="0" applyFont="1" applyFill="1" applyBorder="1" applyAlignment="1">
      <alignment horizontal="center" wrapText="1"/>
    </xf>
    <xf numFmtId="0" fontId="8" fillId="12" borderId="21" xfId="0" applyFont="1" applyFill="1" applyBorder="1" applyAlignment="1">
      <alignment horizontal="center"/>
    </xf>
    <xf numFmtId="4" fontId="8" fillId="12" borderId="4" xfId="0" applyNumberFormat="1" applyFont="1" applyFill="1" applyBorder="1"/>
    <xf numFmtId="0" fontId="8" fillId="12" borderId="64" xfId="0" applyFont="1" applyFill="1" applyBorder="1" applyAlignment="1">
      <alignment horizontal="center" wrapText="1"/>
    </xf>
    <xf numFmtId="4" fontId="8" fillId="12" borderId="62" xfId="0" applyNumberFormat="1" applyFont="1" applyFill="1" applyBorder="1" applyAlignment="1"/>
    <xf numFmtId="4" fontId="8" fillId="11" borderId="62" xfId="0" applyNumberFormat="1" applyFont="1" applyFill="1" applyBorder="1" applyAlignment="1">
      <alignment horizontal="center"/>
    </xf>
    <xf numFmtId="4" fontId="8" fillId="12" borderId="30" xfId="0" applyNumberFormat="1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/>
    </xf>
    <xf numFmtId="0" fontId="8" fillId="0" borderId="52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11" borderId="0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11" borderId="0" xfId="0" applyFont="1" applyFill="1"/>
    <xf numFmtId="0" fontId="0" fillId="0" borderId="0" xfId="0" applyFont="1" applyBorder="1" applyAlignment="1">
      <alignment horizontal="center"/>
    </xf>
    <xf numFmtId="0" fontId="0" fillId="11" borderId="0" xfId="0" applyFont="1" applyFill="1"/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49" fontId="1" fillId="0" borderId="0" xfId="1" applyNumberFormat="1" applyFont="1" applyAlignment="1">
      <alignment horizontal="left" wrapText="1"/>
    </xf>
    <xf numFmtId="0" fontId="25" fillId="0" borderId="0" xfId="0" applyFont="1" applyAlignment="1">
      <alignment wrapText="1"/>
    </xf>
    <xf numFmtId="0" fontId="13" fillId="12" borderId="0" xfId="0" applyNumberFormat="1" applyFont="1" applyFill="1" applyBorder="1" applyAlignment="1">
      <alignment horizontal="center"/>
    </xf>
    <xf numFmtId="4" fontId="6" fillId="15" borderId="22" xfId="0" applyNumberFormat="1" applyFont="1" applyFill="1" applyBorder="1" applyAlignment="1">
      <alignment wrapText="1"/>
    </xf>
    <xf numFmtId="4" fontId="6" fillId="15" borderId="4" xfId="0" applyNumberFormat="1" applyFont="1" applyFill="1" applyBorder="1" applyAlignment="1">
      <alignment wrapText="1"/>
    </xf>
    <xf numFmtId="4" fontId="6" fillId="15" borderId="41" xfId="0" applyNumberFormat="1" applyFont="1" applyFill="1" applyBorder="1" applyAlignment="1">
      <alignment wrapText="1"/>
    </xf>
    <xf numFmtId="4" fontId="6" fillId="11" borderId="22" xfId="0" applyNumberFormat="1" applyFont="1" applyFill="1" applyBorder="1"/>
    <xf numFmtId="4" fontId="6" fillId="11" borderId="4" xfId="0" applyNumberFormat="1" applyFont="1" applyFill="1" applyBorder="1"/>
    <xf numFmtId="4" fontId="6" fillId="11" borderId="56" xfId="0" applyNumberFormat="1" applyFont="1" applyFill="1" applyBorder="1"/>
    <xf numFmtId="4" fontId="6" fillId="11" borderId="41" xfId="0" applyNumberFormat="1" applyFont="1" applyFill="1" applyBorder="1"/>
    <xf numFmtId="3" fontId="30" fillId="11" borderId="0" xfId="0" applyNumberFormat="1" applyFont="1" applyFill="1" applyBorder="1" applyAlignment="1">
      <alignment horizontal="center" vertical="center" wrapText="1"/>
    </xf>
    <xf numFmtId="4" fontId="30" fillId="11" borderId="0" xfId="3" applyNumberFormat="1" applyFont="1" applyFill="1" applyBorder="1" applyAlignment="1">
      <alignment horizontal="right"/>
    </xf>
    <xf numFmtId="4" fontId="30" fillId="11" borderId="0" xfId="0" applyNumberFormat="1" applyFont="1" applyFill="1" applyBorder="1"/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5" fillId="10" borderId="4" xfId="1" applyNumberFormat="1" applyFont="1" applyFill="1" applyBorder="1" applyAlignment="1">
      <alignment horizontal="righ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49" fontId="1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left" wrapText="1"/>
    </xf>
    <xf numFmtId="0" fontId="0" fillId="0" borderId="57" xfId="0" applyBorder="1" applyAlignment="1">
      <alignment horizontal="center"/>
    </xf>
    <xf numFmtId="0" fontId="0" fillId="0" borderId="57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13" fillId="12" borderId="30" xfId="0" applyNumberFormat="1" applyFont="1" applyFill="1" applyBorder="1" applyAlignment="1">
      <alignment horizontal="center"/>
    </xf>
    <xf numFmtId="0" fontId="13" fillId="12" borderId="45" xfId="0" applyNumberFormat="1" applyFont="1" applyFill="1" applyBorder="1" applyAlignment="1">
      <alignment horizontal="center"/>
    </xf>
    <xf numFmtId="0" fontId="13" fillId="12" borderId="46" xfId="0" applyNumberFormat="1" applyFont="1" applyFill="1" applyBorder="1" applyAlignment="1">
      <alignment horizontal="center"/>
    </xf>
    <xf numFmtId="0" fontId="14" fillId="11" borderId="0" xfId="0" applyFont="1" applyFill="1" applyBorder="1" applyAlignment="1">
      <alignment horizontal="center"/>
    </xf>
    <xf numFmtId="0" fontId="1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25" fillId="0" borderId="0" xfId="0" quotePrefix="1" applyFont="1" applyBorder="1" applyAlignment="1">
      <alignment horizontal="left" wrapText="1"/>
    </xf>
    <xf numFmtId="0" fontId="23" fillId="0" borderId="15" xfId="0" applyFont="1" applyBorder="1" applyAlignment="1">
      <alignment horizontal="left"/>
    </xf>
    <xf numFmtId="0" fontId="24" fillId="12" borderId="30" xfId="0" applyFont="1" applyFill="1" applyBorder="1" applyAlignment="1">
      <alignment horizontal="center"/>
    </xf>
    <xf numFmtId="0" fontId="24" fillId="12" borderId="45" xfId="0" applyFont="1" applyFill="1" applyBorder="1" applyAlignment="1">
      <alignment horizontal="center"/>
    </xf>
    <xf numFmtId="0" fontId="25" fillId="12" borderId="45" xfId="0" applyFont="1" applyFill="1" applyBorder="1" applyAlignment="1">
      <alignment horizontal="center"/>
    </xf>
    <xf numFmtId="0" fontId="25" fillId="12" borderId="46" xfId="0" applyFont="1" applyFill="1" applyBorder="1" applyAlignment="1">
      <alignment horizontal="center"/>
    </xf>
    <xf numFmtId="0" fontId="24" fillId="0" borderId="59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24" fillId="11" borderId="29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14" borderId="54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4" fontId="8" fillId="12" borderId="62" xfId="0" applyNumberFormat="1" applyFont="1" applyFill="1" applyBorder="1" applyAlignment="1">
      <alignment horizontal="center"/>
    </xf>
    <xf numFmtId="4" fontId="8" fillId="12" borderId="63" xfId="0" applyNumberFormat="1" applyFont="1" applyFill="1" applyBorder="1" applyAlignment="1">
      <alignment horizontal="center"/>
    </xf>
    <xf numFmtId="4" fontId="8" fillId="11" borderId="62" xfId="0" applyNumberFormat="1" applyFont="1" applyFill="1" applyBorder="1" applyAlignment="1">
      <alignment horizontal="left"/>
    </xf>
    <xf numFmtId="4" fontId="8" fillId="12" borderId="30" xfId="0" applyNumberFormat="1" applyFont="1" applyFill="1" applyBorder="1" applyAlignment="1">
      <alignment horizontal="center" vertical="center"/>
    </xf>
    <xf numFmtId="4" fontId="8" fillId="12" borderId="45" xfId="0" applyNumberFormat="1" applyFont="1" applyFill="1" applyBorder="1" applyAlignment="1">
      <alignment horizontal="center" vertical="center"/>
    </xf>
    <xf numFmtId="4" fontId="8" fillId="12" borderId="46" xfId="0" applyNumberFormat="1" applyFont="1" applyFill="1" applyBorder="1" applyAlignment="1">
      <alignment horizontal="center" vertical="center"/>
    </xf>
    <xf numFmtId="0" fontId="8" fillId="14" borderId="54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2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61"/>
  <sheetViews>
    <sheetView tabSelected="1" workbookViewId="0">
      <selection activeCell="F58" sqref="F58"/>
    </sheetView>
  </sheetViews>
  <sheetFormatPr defaultRowHeight="15"/>
  <cols>
    <col min="1" max="1" width="57" customWidth="1"/>
    <col min="3" max="3" width="17" customWidth="1"/>
    <col min="4" max="4" width="15.140625" customWidth="1"/>
    <col min="5" max="5" width="16" customWidth="1"/>
  </cols>
  <sheetData>
    <row r="2" spans="1:5" ht="18">
      <c r="A2" s="279" t="s">
        <v>112</v>
      </c>
      <c r="B2" s="279"/>
      <c r="C2" s="279"/>
      <c r="D2" s="279"/>
      <c r="E2" s="279"/>
    </row>
    <row r="3" spans="1:5">
      <c r="A3" s="1"/>
      <c r="B3" s="1"/>
      <c r="C3" s="1"/>
      <c r="D3" s="1"/>
      <c r="E3" s="2" t="s">
        <v>113</v>
      </c>
    </row>
    <row r="4" spans="1:5" ht="15.75" thickBot="1">
      <c r="A4" s="1"/>
      <c r="B4" s="1"/>
      <c r="C4" s="1"/>
      <c r="D4" s="1"/>
      <c r="E4" s="1"/>
    </row>
    <row r="5" spans="1:5" ht="46.5" customHeight="1" thickBot="1">
      <c r="A5" s="3" t="s">
        <v>0</v>
      </c>
      <c r="B5" s="4" t="s">
        <v>1</v>
      </c>
      <c r="C5" s="5" t="s">
        <v>111</v>
      </c>
      <c r="D5" s="4" t="s">
        <v>2</v>
      </c>
      <c r="E5" s="51" t="s">
        <v>146</v>
      </c>
    </row>
    <row r="6" spans="1:5" ht="15.75" thickTop="1">
      <c r="A6" s="55" t="s">
        <v>3</v>
      </c>
      <c r="B6" s="57" t="s">
        <v>4</v>
      </c>
      <c r="C6" s="137">
        <v>0</v>
      </c>
      <c r="D6" s="138">
        <v>0</v>
      </c>
      <c r="E6" s="139">
        <f>C6+D6</f>
        <v>0</v>
      </c>
    </row>
    <row r="7" spans="1:5">
      <c r="A7" s="56" t="s">
        <v>98</v>
      </c>
      <c r="B7" s="58" t="s">
        <v>5</v>
      </c>
      <c r="C7" s="140">
        <v>0</v>
      </c>
      <c r="D7" s="141">
        <v>15000</v>
      </c>
      <c r="E7" s="141">
        <f>C7+D7</f>
        <v>15000</v>
      </c>
    </row>
    <row r="8" spans="1:5">
      <c r="A8" s="56" t="s">
        <v>93</v>
      </c>
      <c r="B8" s="58" t="s">
        <v>92</v>
      </c>
      <c r="C8" s="140">
        <v>0</v>
      </c>
      <c r="D8" s="141">
        <v>4135200</v>
      </c>
      <c r="E8" s="141">
        <f>C8+D8</f>
        <v>4135200</v>
      </c>
    </row>
    <row r="9" spans="1:5">
      <c r="A9" s="56" t="s">
        <v>99</v>
      </c>
      <c r="B9" s="58" t="s">
        <v>92</v>
      </c>
      <c r="C9" s="140">
        <v>0</v>
      </c>
      <c r="D9" s="141">
        <v>15000</v>
      </c>
      <c r="E9" s="141">
        <f t="shared" ref="E9:E10" si="0">C9+D9</f>
        <v>15000</v>
      </c>
    </row>
    <row r="10" spans="1:5">
      <c r="A10" s="56" t="s">
        <v>144</v>
      </c>
      <c r="B10" s="58" t="s">
        <v>92</v>
      </c>
      <c r="C10" s="278">
        <v>244250</v>
      </c>
      <c r="D10" s="145">
        <v>25750</v>
      </c>
      <c r="E10" s="146">
        <f t="shared" si="0"/>
        <v>270000</v>
      </c>
    </row>
    <row r="11" spans="1:5">
      <c r="A11" s="59" t="s">
        <v>6</v>
      </c>
      <c r="B11" s="60">
        <v>641</v>
      </c>
      <c r="C11" s="142">
        <v>700</v>
      </c>
      <c r="D11" s="142">
        <v>0</v>
      </c>
      <c r="E11" s="142">
        <f t="shared" ref="E11:E16" si="1">C11+D11</f>
        <v>700</v>
      </c>
    </row>
    <row r="12" spans="1:5">
      <c r="A12" s="6" t="s">
        <v>7</v>
      </c>
      <c r="B12" s="7">
        <v>652</v>
      </c>
      <c r="C12" s="143">
        <v>80000</v>
      </c>
      <c r="D12" s="143">
        <v>0</v>
      </c>
      <c r="E12" s="142">
        <f t="shared" si="1"/>
        <v>80000</v>
      </c>
    </row>
    <row r="13" spans="1:5">
      <c r="A13" s="6" t="s">
        <v>74</v>
      </c>
      <c r="B13" s="7">
        <v>652</v>
      </c>
      <c r="C13" s="143">
        <v>454230</v>
      </c>
      <c r="D13" s="143">
        <v>291821.95</v>
      </c>
      <c r="E13" s="142">
        <f t="shared" si="1"/>
        <v>746051.95</v>
      </c>
    </row>
    <row r="14" spans="1:5">
      <c r="A14" s="6" t="s">
        <v>8</v>
      </c>
      <c r="B14" s="7">
        <v>663</v>
      </c>
      <c r="C14" s="143">
        <v>0</v>
      </c>
      <c r="D14" s="143">
        <v>0</v>
      </c>
      <c r="E14" s="142">
        <f t="shared" si="1"/>
        <v>0</v>
      </c>
    </row>
    <row r="15" spans="1:5" ht="15.75">
      <c r="A15" s="123" t="s">
        <v>9</v>
      </c>
      <c r="B15" s="8">
        <v>671</v>
      </c>
      <c r="C15" s="144">
        <v>270711</v>
      </c>
      <c r="D15" s="145">
        <v>15000</v>
      </c>
      <c r="E15" s="146">
        <f t="shared" si="1"/>
        <v>285711</v>
      </c>
    </row>
    <row r="16" spans="1:5" ht="15.75">
      <c r="A16" s="123" t="s">
        <v>114</v>
      </c>
      <c r="B16" s="8">
        <v>671</v>
      </c>
      <c r="C16" s="144">
        <v>224000</v>
      </c>
      <c r="D16" s="145">
        <v>0</v>
      </c>
      <c r="E16" s="146">
        <f t="shared" si="1"/>
        <v>224000</v>
      </c>
    </row>
    <row r="17" spans="1:5">
      <c r="A17" s="9" t="s">
        <v>10</v>
      </c>
      <c r="B17" s="10">
        <v>67</v>
      </c>
      <c r="C17" s="147">
        <f>SUM(C15:C16)</f>
        <v>494711</v>
      </c>
      <c r="D17" s="143">
        <v>0</v>
      </c>
      <c r="E17" s="142">
        <f>SUM(E15:E16)</f>
        <v>509711</v>
      </c>
    </row>
    <row r="18" spans="1:5" ht="15.75" thickBot="1">
      <c r="A18" s="11" t="s">
        <v>11</v>
      </c>
      <c r="B18" s="12">
        <v>6</v>
      </c>
      <c r="C18" s="148">
        <f>SUM(C6:C16)</f>
        <v>1273891</v>
      </c>
      <c r="D18" s="148">
        <f>SUM(D6:D16)</f>
        <v>4497771.95</v>
      </c>
      <c r="E18" s="148">
        <f>SUM(E6:E16)</f>
        <v>5771662.9500000002</v>
      </c>
    </row>
    <row r="19" spans="1:5" ht="16.5" thickTop="1" thickBot="1">
      <c r="A19" s="13" t="s">
        <v>12</v>
      </c>
      <c r="B19" s="14"/>
      <c r="C19" s="149">
        <f>C18</f>
        <v>1273891</v>
      </c>
      <c r="D19" s="149">
        <f>D18</f>
        <v>4497771.95</v>
      </c>
      <c r="E19" s="149">
        <f>E18</f>
        <v>5771662.9500000002</v>
      </c>
    </row>
    <row r="20" spans="1:5" ht="27.75" customHeight="1">
      <c r="A20" s="15" t="s">
        <v>13</v>
      </c>
      <c r="B20" s="16"/>
      <c r="C20" s="52"/>
      <c r="D20" s="150">
        <v>73700.62</v>
      </c>
      <c r="E20" s="53">
        <v>73700.62</v>
      </c>
    </row>
    <row r="21" spans="1:5" ht="30" customHeight="1" thickBot="1">
      <c r="A21" s="17" t="s">
        <v>14</v>
      </c>
      <c r="B21" s="18"/>
      <c r="C21" s="54">
        <f>C19+C20</f>
        <v>1273891</v>
      </c>
      <c r="D21" s="54">
        <f>D19+D20</f>
        <v>4571472.57</v>
      </c>
      <c r="E21" s="54">
        <f>E19+E20</f>
        <v>5845363.5700000003</v>
      </c>
    </row>
    <row r="22" spans="1:5" ht="15.75" thickBot="1">
      <c r="A22" s="19"/>
      <c r="B22" s="20"/>
      <c r="C22" s="21"/>
      <c r="D22" s="21"/>
      <c r="E22" s="21"/>
    </row>
    <row r="23" spans="1:5" ht="39.75" thickBot="1">
      <c r="A23" s="22" t="s">
        <v>15</v>
      </c>
      <c r="B23" s="23" t="s">
        <v>1</v>
      </c>
      <c r="C23" s="24" t="s">
        <v>115</v>
      </c>
      <c r="D23" s="23" t="s">
        <v>2</v>
      </c>
      <c r="E23" s="25" t="s">
        <v>145</v>
      </c>
    </row>
    <row r="24" spans="1:5" ht="17.25" thickTop="1" thickBot="1">
      <c r="A24" s="26" t="s">
        <v>16</v>
      </c>
      <c r="B24" s="27">
        <v>3</v>
      </c>
      <c r="C24" s="68">
        <f>C25+C29+C35</f>
        <v>1198251</v>
      </c>
      <c r="D24" s="68">
        <f>D29+D35+D25</f>
        <v>4397472.57</v>
      </c>
      <c r="E24" s="69">
        <f>E25+E29+E35</f>
        <v>5595723.5700000003</v>
      </c>
    </row>
    <row r="25" spans="1:5" ht="16.5" thickTop="1" thickBot="1">
      <c r="A25" s="28" t="s">
        <v>17</v>
      </c>
      <c r="B25" s="29">
        <v>31</v>
      </c>
      <c r="C25" s="62">
        <f>SUM(C26:C28)</f>
        <v>0</v>
      </c>
      <c r="D25" s="62">
        <f>SUM(D26:D28)</f>
        <v>3912000</v>
      </c>
      <c r="E25" s="70">
        <f>SUM(E26:E28)</f>
        <v>3912000</v>
      </c>
    </row>
    <row r="26" spans="1:5" ht="15.75" thickTop="1">
      <c r="A26" s="30" t="s">
        <v>18</v>
      </c>
      <c r="B26" s="31">
        <v>311</v>
      </c>
      <c r="C26" s="61">
        <v>0</v>
      </c>
      <c r="D26" s="71">
        <v>3300000</v>
      </c>
      <c r="E26" s="72">
        <f>C26+D26</f>
        <v>3300000</v>
      </c>
    </row>
    <row r="27" spans="1:5">
      <c r="A27" s="32" t="s">
        <v>19</v>
      </c>
      <c r="B27" s="33">
        <v>312</v>
      </c>
      <c r="C27" s="73">
        <v>0</v>
      </c>
      <c r="D27" s="67">
        <v>100000</v>
      </c>
      <c r="E27" s="72">
        <f>C27+D27</f>
        <v>100000</v>
      </c>
    </row>
    <row r="28" spans="1:5">
      <c r="A28" s="32" t="s">
        <v>20</v>
      </c>
      <c r="B28" s="33">
        <v>313</v>
      </c>
      <c r="C28" s="73">
        <v>0</v>
      </c>
      <c r="D28" s="67">
        <v>512000</v>
      </c>
      <c r="E28" s="72">
        <f>C28+D28</f>
        <v>512000</v>
      </c>
    </row>
    <row r="29" spans="1:5" ht="15.75" thickBot="1">
      <c r="A29" s="34" t="s">
        <v>21</v>
      </c>
      <c r="B29" s="35">
        <v>32</v>
      </c>
      <c r="C29" s="74">
        <f>SUM(C30:C34)</f>
        <v>1192675</v>
      </c>
      <c r="D29" s="74">
        <f>SUM(D30:D34)</f>
        <v>483972.56999999995</v>
      </c>
      <c r="E29" s="75">
        <f>SUM(E30:E34)</f>
        <v>1676647.57</v>
      </c>
    </row>
    <row r="30" spans="1:5" ht="15.75" thickTop="1">
      <c r="A30" s="30" t="s">
        <v>86</v>
      </c>
      <c r="B30" s="36">
        <v>321</v>
      </c>
      <c r="C30" s="72">
        <v>326392</v>
      </c>
      <c r="D30" s="71">
        <v>51958</v>
      </c>
      <c r="E30" s="72">
        <f>C30+D30</f>
        <v>378350</v>
      </c>
    </row>
    <row r="31" spans="1:5">
      <c r="A31" s="32" t="s">
        <v>22</v>
      </c>
      <c r="B31" s="37">
        <v>322</v>
      </c>
      <c r="C31" s="76">
        <v>127139</v>
      </c>
      <c r="D31" s="67">
        <v>16994.96</v>
      </c>
      <c r="E31" s="72">
        <f t="shared" ref="E31:E34" si="2">C31+D31</f>
        <v>144133.96</v>
      </c>
    </row>
    <row r="32" spans="1:5">
      <c r="A32" s="32" t="s">
        <v>23</v>
      </c>
      <c r="B32" s="37">
        <v>323</v>
      </c>
      <c r="C32" s="76">
        <v>550370</v>
      </c>
      <c r="D32" s="67">
        <v>400303.39</v>
      </c>
      <c r="E32" s="72">
        <f t="shared" si="2"/>
        <v>950673.39</v>
      </c>
    </row>
    <row r="33" spans="1:5">
      <c r="A33" s="38" t="s">
        <v>24</v>
      </c>
      <c r="B33" s="37">
        <v>324</v>
      </c>
      <c r="C33" s="77">
        <v>11000</v>
      </c>
      <c r="D33" s="67">
        <v>57530.720000000001</v>
      </c>
      <c r="E33" s="72">
        <f t="shared" si="2"/>
        <v>68530.720000000001</v>
      </c>
    </row>
    <row r="34" spans="1:5">
      <c r="A34" s="32" t="s">
        <v>96</v>
      </c>
      <c r="B34" s="37">
        <v>329</v>
      </c>
      <c r="C34" s="76">
        <v>177774</v>
      </c>
      <c r="D34" s="67">
        <v>-42814.5</v>
      </c>
      <c r="E34" s="72">
        <f t="shared" si="2"/>
        <v>134959.5</v>
      </c>
    </row>
    <row r="35" spans="1:5" ht="15.75" thickBot="1">
      <c r="A35" s="34" t="s">
        <v>25</v>
      </c>
      <c r="B35" s="35">
        <v>34</v>
      </c>
      <c r="C35" s="74">
        <f>C36</f>
        <v>5576</v>
      </c>
      <c r="D35" s="74">
        <f>D36</f>
        <v>1500</v>
      </c>
      <c r="E35" s="75">
        <f>E36</f>
        <v>7076</v>
      </c>
    </row>
    <row r="36" spans="1:5" ht="15.75" thickTop="1">
      <c r="A36" s="30" t="s">
        <v>26</v>
      </c>
      <c r="B36" s="39">
        <v>343</v>
      </c>
      <c r="C36" s="61">
        <v>5576</v>
      </c>
      <c r="D36" s="71">
        <v>1500</v>
      </c>
      <c r="E36" s="72">
        <f>C36+D36</f>
        <v>7076</v>
      </c>
    </row>
    <row r="37" spans="1:5" ht="16.5" thickBot="1">
      <c r="A37" s="40" t="s">
        <v>27</v>
      </c>
      <c r="B37" s="41">
        <v>4</v>
      </c>
      <c r="C37" s="63">
        <f>C40+C38</f>
        <v>75640</v>
      </c>
      <c r="D37" s="63">
        <f>D40+D38</f>
        <v>174000</v>
      </c>
      <c r="E37" s="64">
        <f>E40+E38</f>
        <v>249640</v>
      </c>
    </row>
    <row r="38" spans="1:5" ht="17.25" thickTop="1" thickBot="1">
      <c r="A38" s="126" t="s">
        <v>94</v>
      </c>
      <c r="B38" s="131">
        <v>41</v>
      </c>
      <c r="C38" s="125">
        <f>C39</f>
        <v>0</v>
      </c>
      <c r="D38" s="125">
        <f>D39</f>
        <v>0</v>
      </c>
      <c r="E38" s="70">
        <f>E39</f>
        <v>0</v>
      </c>
    </row>
    <row r="39" spans="1:5" ht="16.5" thickTop="1" thickBot="1">
      <c r="A39" s="127" t="s">
        <v>95</v>
      </c>
      <c r="B39" s="128">
        <v>412</v>
      </c>
      <c r="C39" s="129"/>
      <c r="D39" s="130">
        <v>0</v>
      </c>
      <c r="E39" s="72">
        <f t="shared" ref="E39:E43" si="3">C39+D39</f>
        <v>0</v>
      </c>
    </row>
    <row r="40" spans="1:5" ht="16.5" thickTop="1" thickBot="1">
      <c r="A40" s="34" t="s">
        <v>28</v>
      </c>
      <c r="B40" s="29">
        <v>42</v>
      </c>
      <c r="C40" s="62">
        <f>SUM(C41:C43)</f>
        <v>75640</v>
      </c>
      <c r="D40" s="62">
        <f>SUM(D41:D43)</f>
        <v>174000</v>
      </c>
      <c r="E40" s="70">
        <f>SUM(E41:E43)</f>
        <v>249640</v>
      </c>
    </row>
    <row r="41" spans="1:5" ht="15.75" thickTop="1">
      <c r="A41" s="30" t="s">
        <v>29</v>
      </c>
      <c r="B41" s="36">
        <v>422</v>
      </c>
      <c r="C41" s="72">
        <v>73621</v>
      </c>
      <c r="D41" s="71">
        <v>174000</v>
      </c>
      <c r="E41" s="72">
        <f t="shared" si="3"/>
        <v>247621</v>
      </c>
    </row>
    <row r="42" spans="1:5">
      <c r="A42" s="32" t="s">
        <v>30</v>
      </c>
      <c r="B42" s="37">
        <v>424</v>
      </c>
      <c r="C42" s="76">
        <v>905</v>
      </c>
      <c r="D42" s="67">
        <v>1114</v>
      </c>
      <c r="E42" s="72">
        <f t="shared" si="3"/>
        <v>2019</v>
      </c>
    </row>
    <row r="43" spans="1:5">
      <c r="A43" s="32" t="s">
        <v>31</v>
      </c>
      <c r="B43" s="37">
        <v>426</v>
      </c>
      <c r="C43" s="76">
        <v>1114</v>
      </c>
      <c r="D43" s="67">
        <v>-1114</v>
      </c>
      <c r="E43" s="72">
        <f t="shared" si="3"/>
        <v>0</v>
      </c>
    </row>
    <row r="44" spans="1:5">
      <c r="A44" s="32"/>
      <c r="B44" s="37"/>
      <c r="C44" s="73"/>
      <c r="D44" s="67"/>
      <c r="E44" s="76"/>
    </row>
    <row r="45" spans="1:5" ht="15.75" thickBot="1">
      <c r="A45" s="42"/>
      <c r="B45" s="43"/>
      <c r="C45" s="78"/>
      <c r="D45" s="79"/>
      <c r="E45" s="80"/>
    </row>
    <row r="46" spans="1:5" ht="16.5" thickBot="1">
      <c r="A46" s="44" t="s">
        <v>32</v>
      </c>
      <c r="B46" s="45"/>
      <c r="C46" s="65">
        <f>C37+C24</f>
        <v>1273891</v>
      </c>
      <c r="D46" s="66">
        <f>D37+D24</f>
        <v>4571472.57</v>
      </c>
      <c r="E46" s="65">
        <f>E37+E24</f>
        <v>5845363.5700000003</v>
      </c>
    </row>
    <row r="48" spans="1:5">
      <c r="A48" s="46" t="s">
        <v>33</v>
      </c>
      <c r="B48" s="47"/>
      <c r="C48" s="47"/>
      <c r="D48" s="47"/>
      <c r="E48" s="47"/>
    </row>
    <row r="49" spans="1:5" ht="20.25" customHeight="1">
      <c r="A49" s="280"/>
      <c r="B49" s="280"/>
      <c r="C49" s="280"/>
      <c r="D49" s="280"/>
      <c r="E49" s="280"/>
    </row>
    <row r="50" spans="1:5">
      <c r="A50" s="281" t="s">
        <v>116</v>
      </c>
      <c r="B50" s="282"/>
      <c r="C50" s="282"/>
      <c r="D50" s="282"/>
      <c r="E50" s="282"/>
    </row>
    <row r="51" spans="1:5">
      <c r="A51" s="262" t="s">
        <v>117</v>
      </c>
      <c r="B51" s="48"/>
      <c r="C51" s="48"/>
      <c r="D51" s="48"/>
      <c r="E51" s="48"/>
    </row>
    <row r="52" spans="1:5">
      <c r="A52" s="119" t="s">
        <v>118</v>
      </c>
      <c r="B52" s="49"/>
      <c r="C52" s="49"/>
      <c r="D52" s="49"/>
      <c r="E52" s="1"/>
    </row>
    <row r="53" spans="1:5">
      <c r="A53" s="1" t="s">
        <v>119</v>
      </c>
      <c r="B53" s="1"/>
      <c r="C53" s="1"/>
      <c r="D53" s="1"/>
      <c r="E53" s="50"/>
    </row>
    <row r="54" spans="1:5">
      <c r="A54" s="1" t="s">
        <v>120</v>
      </c>
      <c r="B54" s="1"/>
      <c r="C54" s="1"/>
      <c r="D54" s="1"/>
      <c r="E54" s="50"/>
    </row>
    <row r="55" spans="1:5">
      <c r="A55" s="1" t="s">
        <v>121</v>
      </c>
      <c r="B55" s="1"/>
      <c r="C55" s="1"/>
      <c r="D55" s="1"/>
      <c r="E55" s="50"/>
    </row>
    <row r="56" spans="1:5">
      <c r="A56" s="1" t="s">
        <v>122</v>
      </c>
      <c r="B56" s="1"/>
      <c r="C56" s="1"/>
      <c r="D56" s="1"/>
      <c r="E56" s="50"/>
    </row>
    <row r="57" spans="1:5">
      <c r="A57" s="1"/>
      <c r="B57" s="1"/>
      <c r="C57" s="1"/>
      <c r="D57" s="1"/>
      <c r="E57" s="50"/>
    </row>
    <row r="58" spans="1:5">
      <c r="A58" s="1"/>
      <c r="B58" s="1"/>
      <c r="C58" s="1"/>
      <c r="D58" s="1"/>
      <c r="E58" s="50"/>
    </row>
    <row r="59" spans="1:5">
      <c r="A59" s="275"/>
      <c r="B59" s="1" t="s">
        <v>60</v>
      </c>
      <c r="C59" s="275" t="s">
        <v>147</v>
      </c>
      <c r="D59" s="275"/>
      <c r="E59" s="1"/>
    </row>
    <row r="61" spans="1:5">
      <c r="A61" s="47"/>
      <c r="B61" s="1"/>
      <c r="C61" s="1" t="s">
        <v>148</v>
      </c>
      <c r="D61" s="1"/>
      <c r="E61" s="1"/>
    </row>
  </sheetData>
  <mergeCells count="3">
    <mergeCell ref="A2:E2"/>
    <mergeCell ref="A49:E49"/>
    <mergeCell ref="A50:E50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6"/>
  <sheetViews>
    <sheetView zoomScale="58" zoomScaleNormal="58" workbookViewId="0">
      <selection activeCell="G17" sqref="G17"/>
    </sheetView>
  </sheetViews>
  <sheetFormatPr defaultRowHeight="15"/>
  <cols>
    <col min="1" max="1" width="39.42578125" customWidth="1"/>
    <col min="2" max="2" width="29.140625" customWidth="1"/>
    <col min="3" max="3" width="19.5703125" customWidth="1"/>
    <col min="4" max="4" width="19.42578125" customWidth="1"/>
    <col min="5" max="5" width="15.42578125" customWidth="1"/>
    <col min="6" max="6" width="22.140625" customWidth="1"/>
    <col min="7" max="7" width="12.5703125" customWidth="1"/>
    <col min="8" max="8" width="14.28515625" customWidth="1"/>
    <col min="9" max="9" width="16.28515625" customWidth="1"/>
    <col min="10" max="10" width="23.42578125" customWidth="1"/>
    <col min="11" max="11" width="12.5703125" customWidth="1"/>
    <col min="12" max="14" width="17.28515625" customWidth="1"/>
    <col min="15" max="15" width="14.85546875" customWidth="1"/>
    <col min="16" max="16" width="15.5703125" customWidth="1"/>
    <col min="17" max="17" width="12.140625" customWidth="1"/>
    <col min="18" max="18" width="15.5703125" customWidth="1"/>
    <col min="19" max="19" width="14.5703125" customWidth="1"/>
    <col min="20" max="20" width="16.85546875" customWidth="1"/>
    <col min="22" max="22" width="10.140625" bestFit="1" customWidth="1"/>
  </cols>
  <sheetData>
    <row r="1" spans="1:22" ht="16.5" thickBot="1">
      <c r="A1" s="289" t="s">
        <v>135</v>
      </c>
      <c r="B1" s="290"/>
      <c r="C1" s="290"/>
      <c r="D1" s="291"/>
      <c r="E1" s="264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292"/>
      <c r="V1" s="292"/>
    </row>
    <row r="2" spans="1:22" ht="44.25" customHeight="1">
      <c r="A2" s="293" t="s">
        <v>105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82"/>
      <c r="V2" s="82"/>
    </row>
    <row r="3" spans="1:22" ht="15.75">
      <c r="A3" s="83" t="s">
        <v>34</v>
      </c>
      <c r="B3" s="84"/>
      <c r="C3" s="84"/>
      <c r="D3" s="85"/>
      <c r="E3" s="85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1"/>
      <c r="V3" s="81"/>
    </row>
    <row r="4" spans="1:22" ht="18">
      <c r="A4" s="87" t="s">
        <v>132</v>
      </c>
      <c r="B4" s="88"/>
      <c r="C4" s="88"/>
      <c r="D4" s="89"/>
      <c r="E4" s="89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1"/>
      <c r="V4" s="81"/>
    </row>
    <row r="5" spans="1:22" ht="15.75">
      <c r="A5" s="90"/>
      <c r="B5" s="86"/>
      <c r="C5" s="86"/>
      <c r="D5" s="89"/>
      <c r="E5" s="89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1"/>
      <c r="V5" s="81"/>
    </row>
    <row r="6" spans="1:22" ht="30">
      <c r="A6" s="158" t="s">
        <v>35</v>
      </c>
      <c r="B6" s="159" t="s">
        <v>106</v>
      </c>
      <c r="C6" s="160" t="s">
        <v>71</v>
      </c>
      <c r="D6" s="161" t="s">
        <v>110</v>
      </c>
      <c r="E6" s="272"/>
      <c r="F6" s="286"/>
      <c r="G6" s="286"/>
      <c r="H6" s="286"/>
      <c r="I6" s="286"/>
      <c r="J6" s="286"/>
      <c r="K6" s="286"/>
      <c r="L6" s="287"/>
      <c r="M6" s="287"/>
      <c r="N6" s="287"/>
      <c r="O6" s="287"/>
      <c r="P6" s="287"/>
      <c r="Q6" s="258"/>
      <c r="R6" s="91"/>
      <c r="S6" s="91"/>
      <c r="T6" s="288"/>
      <c r="U6" s="288"/>
      <c r="V6" s="288"/>
    </row>
    <row r="7" spans="1:22" ht="15.75">
      <c r="A7" s="162" t="s">
        <v>36</v>
      </c>
      <c r="B7" s="163">
        <f>D45+F45+J45+M45</f>
        <v>738961</v>
      </c>
      <c r="C7" s="164">
        <f>E45+G45+K45+N45</f>
        <v>4175950</v>
      </c>
      <c r="D7" s="165">
        <f t="shared" ref="D7:D13" si="0">B7+C7</f>
        <v>4914911</v>
      </c>
      <c r="E7" s="273"/>
      <c r="F7" s="295"/>
      <c r="G7" s="295"/>
      <c r="H7" s="295"/>
      <c r="I7" s="295"/>
      <c r="J7" s="295"/>
      <c r="K7" s="295"/>
      <c r="L7" s="296"/>
      <c r="M7" s="296"/>
      <c r="N7" s="296"/>
      <c r="O7" s="296"/>
      <c r="P7" s="296"/>
      <c r="Q7" s="261"/>
      <c r="R7" s="102"/>
      <c r="S7" s="102"/>
      <c r="T7" s="288"/>
      <c r="U7" s="288"/>
      <c r="V7" s="288"/>
    </row>
    <row r="8" spans="1:22" ht="15.75">
      <c r="A8" s="162" t="s">
        <v>87</v>
      </c>
      <c r="B8" s="163">
        <v>700</v>
      </c>
      <c r="C8" s="164">
        <v>0</v>
      </c>
      <c r="D8" s="165">
        <f t="shared" si="0"/>
        <v>700</v>
      </c>
      <c r="E8" s="273"/>
      <c r="F8" s="134"/>
      <c r="G8" s="113"/>
      <c r="H8" s="260"/>
      <c r="I8" s="260"/>
      <c r="J8" s="260"/>
      <c r="K8" s="260"/>
      <c r="L8" s="111"/>
      <c r="M8" s="261"/>
      <c r="N8" s="261"/>
      <c r="O8" s="111"/>
      <c r="P8" s="111"/>
      <c r="Q8" s="261"/>
      <c r="R8" s="110"/>
      <c r="S8" s="110"/>
      <c r="T8" s="110"/>
      <c r="U8" s="110"/>
      <c r="V8" s="110"/>
    </row>
    <row r="9" spans="1:22" ht="15.75">
      <c r="A9" s="162" t="s">
        <v>109</v>
      </c>
      <c r="B9" s="163">
        <v>454230</v>
      </c>
      <c r="C9" s="164">
        <f>I45</f>
        <v>291821.95</v>
      </c>
      <c r="D9" s="165">
        <f t="shared" si="0"/>
        <v>746051.95</v>
      </c>
      <c r="E9" s="273"/>
      <c r="F9" s="260"/>
      <c r="G9" s="260"/>
      <c r="H9" s="260"/>
      <c r="I9" s="260"/>
      <c r="J9" s="260"/>
      <c r="K9" s="260"/>
      <c r="L9" s="261"/>
      <c r="M9" s="261"/>
      <c r="N9" s="261"/>
      <c r="O9" s="261"/>
      <c r="P9" s="261"/>
      <c r="Q9" s="261"/>
      <c r="R9" s="259"/>
      <c r="S9" s="259"/>
      <c r="T9" s="259"/>
      <c r="U9" s="259"/>
      <c r="V9" s="259"/>
    </row>
    <row r="10" spans="1:22" ht="15.75">
      <c r="A10" s="166" t="s">
        <v>37</v>
      </c>
      <c r="B10" s="167">
        <f>L45</f>
        <v>80000</v>
      </c>
      <c r="C10" s="164">
        <v>0</v>
      </c>
      <c r="D10" s="165">
        <f t="shared" si="0"/>
        <v>80000</v>
      </c>
      <c r="E10" s="273"/>
      <c r="F10" s="286"/>
      <c r="G10" s="286"/>
      <c r="H10" s="286"/>
      <c r="I10" s="286"/>
      <c r="J10" s="286"/>
      <c r="K10" s="286"/>
      <c r="L10" s="287"/>
      <c r="M10" s="287"/>
      <c r="N10" s="287"/>
      <c r="O10" s="287"/>
      <c r="P10" s="287"/>
      <c r="Q10" s="258"/>
      <c r="R10" s="102"/>
      <c r="S10" s="102"/>
      <c r="T10" s="288"/>
      <c r="U10" s="288"/>
      <c r="V10" s="288"/>
    </row>
    <row r="11" spans="1:22" ht="15.75">
      <c r="A11" s="166" t="s">
        <v>38</v>
      </c>
      <c r="B11" s="167">
        <v>0</v>
      </c>
      <c r="C11" s="164">
        <f>O45</f>
        <v>73700.62</v>
      </c>
      <c r="D11" s="165">
        <f t="shared" si="0"/>
        <v>73700.62</v>
      </c>
      <c r="E11" s="273"/>
      <c r="F11" s="92"/>
      <c r="G11" s="92"/>
      <c r="H11" s="257"/>
      <c r="I11" s="257"/>
      <c r="J11" s="257"/>
      <c r="K11" s="257"/>
      <c r="L11" s="101"/>
      <c r="M11" s="258"/>
      <c r="N11" s="258"/>
      <c r="O11" s="101"/>
      <c r="P11" s="101"/>
      <c r="Q11" s="258"/>
      <c r="R11" s="102"/>
      <c r="S11" s="102"/>
      <c r="T11" s="102"/>
      <c r="U11" s="102"/>
      <c r="V11" s="102"/>
    </row>
    <row r="12" spans="1:22" ht="15.75">
      <c r="A12" s="166" t="s">
        <v>40</v>
      </c>
      <c r="B12" s="167">
        <v>0</v>
      </c>
      <c r="C12" s="164">
        <v>0</v>
      </c>
      <c r="D12" s="165">
        <f t="shared" si="0"/>
        <v>0</v>
      </c>
      <c r="E12" s="273"/>
      <c r="F12" s="92"/>
      <c r="G12" s="92"/>
      <c r="H12" s="257"/>
      <c r="I12" s="257"/>
      <c r="J12" s="257"/>
      <c r="K12" s="257"/>
      <c r="L12" s="101"/>
      <c r="M12" s="258"/>
      <c r="N12" s="258"/>
      <c r="O12" s="101"/>
      <c r="P12" s="101"/>
      <c r="Q12" s="258"/>
      <c r="R12" s="102"/>
      <c r="S12" s="102"/>
      <c r="T12" s="102"/>
      <c r="U12" s="102"/>
      <c r="V12" s="102"/>
    </row>
    <row r="13" spans="1:22" ht="15.75">
      <c r="A13" s="162" t="s">
        <v>39</v>
      </c>
      <c r="B13" s="163">
        <f>P45</f>
        <v>0</v>
      </c>
      <c r="C13" s="164">
        <f>Q45</f>
        <v>30000</v>
      </c>
      <c r="D13" s="165">
        <f t="shared" si="0"/>
        <v>30000</v>
      </c>
      <c r="E13" s="273"/>
      <c r="F13" s="86"/>
      <c r="G13" s="86"/>
      <c r="H13" s="86"/>
      <c r="I13" s="86"/>
      <c r="J13" s="86"/>
      <c r="K13" s="86"/>
      <c r="L13" s="93"/>
      <c r="M13" s="93"/>
      <c r="N13" s="93"/>
      <c r="O13" s="93"/>
      <c r="P13" s="86"/>
      <c r="Q13" s="86"/>
      <c r="R13" s="86"/>
      <c r="S13" s="86"/>
      <c r="T13" s="86"/>
      <c r="U13" s="81"/>
      <c r="V13" s="81"/>
    </row>
    <row r="14" spans="1:22" ht="15.75">
      <c r="A14" s="168" t="s">
        <v>41</v>
      </c>
      <c r="B14" s="169">
        <f>SUM(B7:B13)</f>
        <v>1273891</v>
      </c>
      <c r="C14" s="169">
        <f>SUM(C7:C13)</f>
        <v>4571472.57</v>
      </c>
      <c r="D14" s="170">
        <f>SUM(D7:D13)</f>
        <v>5845363.5700000003</v>
      </c>
      <c r="E14" s="274"/>
      <c r="F14" s="86"/>
      <c r="G14" s="86"/>
      <c r="H14" s="86"/>
      <c r="I14" s="86"/>
      <c r="J14" s="86"/>
      <c r="K14" s="86"/>
      <c r="L14" s="94"/>
      <c r="M14" s="94"/>
      <c r="N14" s="94"/>
      <c r="O14" s="94"/>
      <c r="P14" s="86"/>
      <c r="Q14" s="86"/>
      <c r="R14" s="86"/>
      <c r="S14" s="86"/>
      <c r="T14" s="86"/>
      <c r="U14" s="81"/>
      <c r="V14" s="81"/>
    </row>
    <row r="15" spans="1:22" s="120" customFormat="1" ht="15.75">
      <c r="A15" s="151"/>
      <c r="B15" s="152"/>
      <c r="C15" s="152"/>
      <c r="D15" s="152"/>
      <c r="E15" s="152"/>
      <c r="F15" s="153"/>
      <c r="G15" s="153"/>
      <c r="H15" s="153"/>
      <c r="I15" s="153"/>
      <c r="J15" s="153"/>
      <c r="K15" s="153"/>
      <c r="L15" s="154"/>
      <c r="M15" s="154"/>
      <c r="N15" s="154"/>
      <c r="O15" s="154"/>
      <c r="P15" s="153"/>
      <c r="Q15" s="153"/>
      <c r="R15" s="153"/>
      <c r="S15" s="153"/>
      <c r="T15" s="153"/>
      <c r="U15" s="155"/>
      <c r="V15" s="155"/>
    </row>
    <row r="16" spans="1:22" s="120" customFormat="1" ht="15.75">
      <c r="A16" s="151"/>
      <c r="B16" s="152"/>
      <c r="C16" s="152"/>
      <c r="D16" s="152"/>
      <c r="E16" s="152"/>
      <c r="F16" s="153"/>
      <c r="G16" s="153"/>
      <c r="H16" s="153"/>
      <c r="I16" s="153"/>
      <c r="J16" s="153"/>
      <c r="K16" s="153"/>
      <c r="L16" s="154"/>
      <c r="M16" s="154"/>
      <c r="N16" s="154"/>
      <c r="O16" s="154"/>
      <c r="P16" s="153"/>
      <c r="Q16" s="153"/>
      <c r="R16" s="153"/>
      <c r="S16" s="153"/>
      <c r="T16" s="153"/>
      <c r="U16" s="155"/>
      <c r="V16" s="155"/>
    </row>
    <row r="17" spans="1:23" s="120" customFormat="1" ht="15.75">
      <c r="A17" s="151"/>
      <c r="B17" s="152"/>
      <c r="C17" s="152"/>
      <c r="D17" s="152"/>
      <c r="E17" s="152"/>
      <c r="F17" s="153"/>
      <c r="G17" s="153"/>
      <c r="H17" s="153"/>
      <c r="I17" s="153"/>
      <c r="J17" s="153"/>
      <c r="K17" s="153"/>
      <c r="L17" s="154"/>
      <c r="M17" s="154"/>
      <c r="N17" s="154"/>
      <c r="O17" s="154"/>
      <c r="P17" s="153"/>
      <c r="Q17" s="153"/>
      <c r="R17" s="153"/>
      <c r="S17" s="153"/>
      <c r="T17" s="153"/>
      <c r="U17" s="155"/>
      <c r="V17" s="155"/>
    </row>
    <row r="18" spans="1:23" ht="15.75">
      <c r="A18" s="103" t="s">
        <v>62</v>
      </c>
      <c r="B18" s="104">
        <v>8532</v>
      </c>
      <c r="C18" s="81" t="s">
        <v>63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T18" s="86"/>
      <c r="U18" s="81"/>
      <c r="V18" s="81"/>
    </row>
    <row r="19" spans="1:23" ht="15.75">
      <c r="A19" s="103" t="s">
        <v>64</v>
      </c>
      <c r="B19" s="276">
        <v>1887211</v>
      </c>
      <c r="C19" s="81" t="s">
        <v>65</v>
      </c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T19" s="86"/>
      <c r="U19" s="81"/>
      <c r="V19" s="81"/>
    </row>
    <row r="20" spans="1:23" ht="15.75">
      <c r="A20" s="103" t="s">
        <v>66</v>
      </c>
      <c r="B20" s="81">
        <v>912</v>
      </c>
      <c r="C20" s="81" t="s">
        <v>67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T20" s="86"/>
      <c r="U20" s="81"/>
      <c r="V20" s="81"/>
    </row>
    <row r="21" spans="1:23" ht="15.75">
      <c r="A21" s="103" t="s">
        <v>68</v>
      </c>
      <c r="B21" s="81">
        <v>487</v>
      </c>
      <c r="C21" s="81" t="s">
        <v>134</v>
      </c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T21" s="86"/>
      <c r="U21" s="81"/>
      <c r="V21" s="81"/>
    </row>
    <row r="22" spans="1:23" ht="15.75">
      <c r="A22" s="95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T22" s="86"/>
      <c r="U22" s="81"/>
      <c r="V22" s="81"/>
    </row>
    <row r="23" spans="1:23" ht="15.75">
      <c r="A23" s="95"/>
      <c r="B23" s="96"/>
      <c r="C23" s="81"/>
      <c r="D23" s="97"/>
      <c r="E23" s="97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6"/>
      <c r="U23" s="81"/>
      <c r="V23" s="81"/>
    </row>
    <row r="24" spans="1:23" ht="15.75">
      <c r="A24" s="95"/>
      <c r="B24" s="96"/>
      <c r="C24" s="81"/>
      <c r="D24" s="97"/>
      <c r="E24" s="97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6"/>
      <c r="U24" s="81"/>
      <c r="V24" s="81"/>
    </row>
    <row r="25" spans="1:23" ht="16.5" thickBot="1">
      <c r="A25" s="171" t="s">
        <v>42</v>
      </c>
      <c r="B25" s="172"/>
      <c r="C25" s="173"/>
      <c r="D25" s="172" t="s">
        <v>133</v>
      </c>
      <c r="E25" s="172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3"/>
      <c r="Q25" s="173"/>
      <c r="R25" s="173"/>
      <c r="S25" s="173"/>
      <c r="T25" s="175" t="s">
        <v>43</v>
      </c>
      <c r="U25" s="81"/>
      <c r="V25" s="81"/>
    </row>
    <row r="26" spans="1:23" ht="105">
      <c r="A26" s="176" t="s">
        <v>44</v>
      </c>
      <c r="B26" s="177" t="s">
        <v>45</v>
      </c>
      <c r="C26" s="178" t="s">
        <v>106</v>
      </c>
      <c r="D26" s="178" t="s">
        <v>46</v>
      </c>
      <c r="E26" s="178" t="s">
        <v>70</v>
      </c>
      <c r="F26" s="178" t="s">
        <v>143</v>
      </c>
      <c r="G26" s="178" t="s">
        <v>70</v>
      </c>
      <c r="H26" s="178" t="s">
        <v>109</v>
      </c>
      <c r="I26" s="178" t="s">
        <v>70</v>
      </c>
      <c r="J26" s="178" t="s">
        <v>108</v>
      </c>
      <c r="K26" s="178" t="s">
        <v>70</v>
      </c>
      <c r="L26" s="178" t="s">
        <v>37</v>
      </c>
      <c r="M26" s="178" t="s">
        <v>107</v>
      </c>
      <c r="N26" s="178" t="s">
        <v>70</v>
      </c>
      <c r="O26" s="178" t="s">
        <v>69</v>
      </c>
      <c r="P26" s="178" t="s">
        <v>39</v>
      </c>
      <c r="Q26" s="178" t="s">
        <v>70</v>
      </c>
      <c r="R26" s="178" t="s">
        <v>40</v>
      </c>
      <c r="S26" s="178" t="s">
        <v>47</v>
      </c>
      <c r="T26" s="160" t="s">
        <v>142</v>
      </c>
      <c r="U26" s="81"/>
      <c r="V26" s="81"/>
      <c r="W26" s="114"/>
    </row>
    <row r="27" spans="1:23" ht="16.5" thickBot="1">
      <c r="A27" s="179">
        <v>31</v>
      </c>
      <c r="B27" s="179" t="s">
        <v>48</v>
      </c>
      <c r="C27" s="180">
        <f>SUM(C28:C30)</f>
        <v>0</v>
      </c>
      <c r="D27" s="180">
        <f>SUM(D28:D30)</f>
        <v>0</v>
      </c>
      <c r="E27" s="180">
        <f>SUM(E28:E30)</f>
        <v>3912000</v>
      </c>
      <c r="F27" s="180">
        <f>SUM(F28:F30)</f>
        <v>0</v>
      </c>
      <c r="G27" s="180">
        <f>SUM(G28:G30)</f>
        <v>0</v>
      </c>
      <c r="H27" s="180">
        <f t="shared" ref="H27:I27" si="1">SUM(H28:H30)</f>
        <v>0</v>
      </c>
      <c r="I27" s="180">
        <f t="shared" si="1"/>
        <v>0</v>
      </c>
      <c r="J27" s="180">
        <f>SUM(J28:J30)</f>
        <v>0</v>
      </c>
      <c r="K27" s="180">
        <f>SUM(K28:K30)</f>
        <v>0</v>
      </c>
      <c r="L27" s="180">
        <v>0</v>
      </c>
      <c r="M27" s="180">
        <v>0</v>
      </c>
      <c r="N27" s="180">
        <v>0</v>
      </c>
      <c r="O27" s="180">
        <f>SUM(O28:O30)</f>
        <v>0</v>
      </c>
      <c r="P27" s="180">
        <v>0</v>
      </c>
      <c r="Q27" s="180">
        <v>0</v>
      </c>
      <c r="R27" s="180">
        <f>SUM(R28:R29)</f>
        <v>0</v>
      </c>
      <c r="S27" s="180">
        <v>0</v>
      </c>
      <c r="T27" s="180">
        <f>SUM(T28:T30)</f>
        <v>3912000</v>
      </c>
      <c r="U27" s="81"/>
      <c r="V27" s="81"/>
    </row>
    <row r="28" spans="1:23" ht="19.5" customHeight="1">
      <c r="A28" s="181">
        <v>311</v>
      </c>
      <c r="B28" s="181" t="s">
        <v>49</v>
      </c>
      <c r="C28" s="182">
        <f>D28</f>
        <v>0</v>
      </c>
      <c r="D28" s="182"/>
      <c r="E28" s="183">
        <v>3300000</v>
      </c>
      <c r="F28" s="182"/>
      <c r="G28" s="183"/>
      <c r="H28" s="268"/>
      <c r="I28" s="183"/>
      <c r="J28" s="268"/>
      <c r="K28" s="183"/>
      <c r="L28" s="182"/>
      <c r="M28" s="182"/>
      <c r="N28" s="183"/>
      <c r="O28" s="182"/>
      <c r="P28" s="182"/>
      <c r="Q28" s="183"/>
      <c r="R28" s="182"/>
      <c r="S28" s="182"/>
      <c r="T28" s="182">
        <f>SUM(D28:S28)</f>
        <v>3300000</v>
      </c>
      <c r="U28" s="81"/>
      <c r="V28" s="81"/>
    </row>
    <row r="29" spans="1:23" ht="21" customHeight="1">
      <c r="A29" s="184">
        <v>312</v>
      </c>
      <c r="B29" s="184" t="s">
        <v>19</v>
      </c>
      <c r="C29" s="182">
        <f>D29</f>
        <v>0</v>
      </c>
      <c r="D29" s="185"/>
      <c r="E29" s="186">
        <v>100000</v>
      </c>
      <c r="F29" s="185"/>
      <c r="G29" s="186"/>
      <c r="H29" s="269"/>
      <c r="I29" s="186"/>
      <c r="J29" s="269"/>
      <c r="K29" s="186"/>
      <c r="L29" s="185"/>
      <c r="M29" s="185"/>
      <c r="N29" s="186"/>
      <c r="O29" s="185"/>
      <c r="P29" s="185"/>
      <c r="Q29" s="186"/>
      <c r="R29" s="185"/>
      <c r="S29" s="185"/>
      <c r="T29" s="182">
        <f t="shared" ref="T29:T30" si="2">SUM(D29:S29)</f>
        <v>100000</v>
      </c>
      <c r="U29" s="81"/>
      <c r="V29" s="81"/>
    </row>
    <row r="30" spans="1:23" ht="20.25" customHeight="1">
      <c r="A30" s="187">
        <v>313</v>
      </c>
      <c r="B30" s="187" t="s">
        <v>20</v>
      </c>
      <c r="C30" s="188">
        <f>D30</f>
        <v>0</v>
      </c>
      <c r="D30" s="188"/>
      <c r="E30" s="189">
        <v>512000</v>
      </c>
      <c r="F30" s="188"/>
      <c r="G30" s="189"/>
      <c r="H30" s="270"/>
      <c r="I30" s="189"/>
      <c r="J30" s="270"/>
      <c r="K30" s="189"/>
      <c r="L30" s="188"/>
      <c r="M30" s="188"/>
      <c r="N30" s="189"/>
      <c r="O30" s="188"/>
      <c r="P30" s="188"/>
      <c r="Q30" s="189"/>
      <c r="R30" s="188"/>
      <c r="S30" s="188"/>
      <c r="T30" s="182">
        <f t="shared" si="2"/>
        <v>512000</v>
      </c>
      <c r="U30" s="81"/>
      <c r="V30" s="81"/>
    </row>
    <row r="31" spans="1:23" ht="16.5" thickBot="1">
      <c r="A31" s="179">
        <v>32</v>
      </c>
      <c r="B31" s="179" t="s">
        <v>21</v>
      </c>
      <c r="C31" s="180">
        <f>SUM(C32:C36)</f>
        <v>1192675</v>
      </c>
      <c r="D31" s="180">
        <f t="shared" ref="D31:T31" si="3">SUM(D32:D36)</f>
        <v>0</v>
      </c>
      <c r="E31" s="180">
        <f t="shared" si="3"/>
        <v>223200</v>
      </c>
      <c r="F31" s="180">
        <f t="shared" si="3"/>
        <v>220467</v>
      </c>
      <c r="G31" s="180">
        <f>SUM(G32:G36)</f>
        <v>0</v>
      </c>
      <c r="H31" s="180">
        <f t="shared" ref="H31:I31" si="4">SUM(H32:H36)</f>
        <v>422958</v>
      </c>
      <c r="I31" s="180">
        <f t="shared" si="4"/>
        <v>116321.95000000001</v>
      </c>
      <c r="J31" s="180">
        <f>SUM(J32:J36)</f>
        <v>244250</v>
      </c>
      <c r="K31" s="180">
        <f>SUM(K32:K36)</f>
        <v>25750</v>
      </c>
      <c r="L31" s="180">
        <f t="shared" si="3"/>
        <v>80000</v>
      </c>
      <c r="M31" s="180">
        <f t="shared" si="3"/>
        <v>225000</v>
      </c>
      <c r="N31" s="180">
        <f t="shared" si="3"/>
        <v>15000</v>
      </c>
      <c r="O31" s="180">
        <f>SUM(O32:O36)</f>
        <v>73700.62</v>
      </c>
      <c r="P31" s="180">
        <f t="shared" si="3"/>
        <v>0</v>
      </c>
      <c r="Q31" s="180">
        <f t="shared" si="3"/>
        <v>30000</v>
      </c>
      <c r="R31" s="180">
        <f t="shared" si="3"/>
        <v>0</v>
      </c>
      <c r="S31" s="180">
        <f t="shared" si="3"/>
        <v>0</v>
      </c>
      <c r="T31" s="180">
        <f t="shared" si="3"/>
        <v>1676647.57</v>
      </c>
      <c r="U31" s="81"/>
      <c r="V31" s="81"/>
    </row>
    <row r="32" spans="1:23" ht="33.75" customHeight="1">
      <c r="A32" s="181">
        <v>321</v>
      </c>
      <c r="B32" s="190" t="s">
        <v>86</v>
      </c>
      <c r="C32" s="182">
        <f>F32+H32+J32+L32+M32+P32+R32+S32</f>
        <v>326392</v>
      </c>
      <c r="D32" s="191"/>
      <c r="E32" s="265"/>
      <c r="F32" s="182">
        <v>27420</v>
      </c>
      <c r="G32" s="183">
        <v>224</v>
      </c>
      <c r="H32" s="268">
        <v>54722</v>
      </c>
      <c r="I32" s="183">
        <v>9228</v>
      </c>
      <c r="J32" s="268">
        <v>244250</v>
      </c>
      <c r="K32" s="183">
        <v>25750</v>
      </c>
      <c r="L32" s="182"/>
      <c r="M32" s="182"/>
      <c r="N32" s="183"/>
      <c r="O32" s="182">
        <v>11756</v>
      </c>
      <c r="P32" s="182"/>
      <c r="Q32" s="183">
        <v>5000</v>
      </c>
      <c r="R32" s="182"/>
      <c r="S32" s="182"/>
      <c r="T32" s="182">
        <f t="shared" ref="T32:T36" si="5">SUM(D32:S32)</f>
        <v>378350</v>
      </c>
      <c r="U32" s="81"/>
      <c r="V32" s="81"/>
    </row>
    <row r="33" spans="1:22" ht="30" customHeight="1">
      <c r="A33" s="184">
        <v>322</v>
      </c>
      <c r="B33" s="192" t="s">
        <v>50</v>
      </c>
      <c r="C33" s="185">
        <f>D33+F33+H33+J33+L33+M33+P33+R33+S33</f>
        <v>127139</v>
      </c>
      <c r="D33" s="193"/>
      <c r="E33" s="266"/>
      <c r="F33" s="185">
        <v>66373</v>
      </c>
      <c r="G33" s="186">
        <v>17326.39</v>
      </c>
      <c r="H33" s="269">
        <v>60766</v>
      </c>
      <c r="I33" s="186">
        <v>-9276.0499999999993</v>
      </c>
      <c r="J33" s="269"/>
      <c r="K33" s="186"/>
      <c r="L33" s="185"/>
      <c r="M33" s="185"/>
      <c r="N33" s="186"/>
      <c r="O33" s="185">
        <v>8944.6200000000008</v>
      </c>
      <c r="P33" s="185"/>
      <c r="Q33" s="186"/>
      <c r="R33" s="185"/>
      <c r="S33" s="185"/>
      <c r="T33" s="182">
        <f t="shared" si="5"/>
        <v>144133.96000000002</v>
      </c>
      <c r="U33" s="81"/>
      <c r="V33" s="81"/>
    </row>
    <row r="34" spans="1:22" ht="21.75" customHeight="1">
      <c r="A34" s="184">
        <v>323</v>
      </c>
      <c r="B34" s="184" t="s">
        <v>51</v>
      </c>
      <c r="C34" s="185">
        <f>D34+F34+H34+J34+L34+M34+P34+R34+S34</f>
        <v>550370</v>
      </c>
      <c r="D34" s="193"/>
      <c r="E34" s="266">
        <v>211200</v>
      </c>
      <c r="F34" s="185">
        <v>100886</v>
      </c>
      <c r="G34" s="186">
        <v>-5093.8900000000003</v>
      </c>
      <c r="H34" s="269">
        <v>194484</v>
      </c>
      <c r="I34" s="186">
        <v>142728</v>
      </c>
      <c r="J34" s="269"/>
      <c r="K34" s="186"/>
      <c r="L34" s="185">
        <v>30000</v>
      </c>
      <c r="M34" s="185">
        <v>225000</v>
      </c>
      <c r="N34" s="186">
        <v>15000</v>
      </c>
      <c r="O34" s="185">
        <v>26469.279999999999</v>
      </c>
      <c r="P34" s="185"/>
      <c r="Q34" s="186">
        <v>10000</v>
      </c>
      <c r="R34" s="185"/>
      <c r="S34" s="185"/>
      <c r="T34" s="182">
        <f t="shared" si="5"/>
        <v>950673.39</v>
      </c>
      <c r="U34" s="81"/>
      <c r="V34" s="81"/>
    </row>
    <row r="35" spans="1:22" ht="21.75" customHeight="1">
      <c r="A35" s="184">
        <v>324</v>
      </c>
      <c r="B35" s="184" t="s">
        <v>52</v>
      </c>
      <c r="C35" s="185">
        <f>F35+H35+J35+L35+M35+P35+R35+S35</f>
        <v>11000</v>
      </c>
      <c r="D35" s="193"/>
      <c r="E35" s="266"/>
      <c r="F35" s="185">
        <v>1000</v>
      </c>
      <c r="G35" s="186">
        <v>-1000</v>
      </c>
      <c r="H35" s="269">
        <v>10000</v>
      </c>
      <c r="I35" s="186">
        <v>17000</v>
      </c>
      <c r="J35" s="269"/>
      <c r="K35" s="186"/>
      <c r="L35" s="185"/>
      <c r="M35" s="185"/>
      <c r="N35" s="186"/>
      <c r="O35" s="185">
        <v>26530.720000000001</v>
      </c>
      <c r="P35" s="185"/>
      <c r="Q35" s="186">
        <v>15000</v>
      </c>
      <c r="R35" s="185"/>
      <c r="S35" s="185"/>
      <c r="T35" s="182">
        <f t="shared" si="5"/>
        <v>68530.720000000001</v>
      </c>
      <c r="U35" s="81"/>
      <c r="V35" s="81"/>
    </row>
    <row r="36" spans="1:22" ht="29.25">
      <c r="A36" s="184">
        <v>329</v>
      </c>
      <c r="B36" s="192" t="s">
        <v>53</v>
      </c>
      <c r="C36" s="185">
        <f>F36+H36+J36+L36+M36+P36+R36+S36</f>
        <v>177774</v>
      </c>
      <c r="D36" s="193"/>
      <c r="E36" s="266">
        <v>12000</v>
      </c>
      <c r="F36" s="185">
        <v>24788</v>
      </c>
      <c r="G36" s="186">
        <v>-11456.5</v>
      </c>
      <c r="H36" s="269">
        <v>102986</v>
      </c>
      <c r="I36" s="186">
        <v>-43358</v>
      </c>
      <c r="J36" s="269"/>
      <c r="K36" s="186"/>
      <c r="L36" s="185">
        <v>50000</v>
      </c>
      <c r="M36" s="185"/>
      <c r="N36" s="186"/>
      <c r="O36" s="185">
        <v>0</v>
      </c>
      <c r="P36" s="185"/>
      <c r="Q36" s="186"/>
      <c r="R36" s="185"/>
      <c r="S36" s="185"/>
      <c r="T36" s="182">
        <f t="shared" si="5"/>
        <v>134959.5</v>
      </c>
      <c r="U36" s="81"/>
      <c r="V36" s="81"/>
    </row>
    <row r="37" spans="1:22" ht="16.5" thickBot="1">
      <c r="A37" s="179">
        <v>34</v>
      </c>
      <c r="B37" s="179" t="s">
        <v>25</v>
      </c>
      <c r="C37" s="180">
        <f>C38</f>
        <v>5576</v>
      </c>
      <c r="D37" s="180">
        <f t="shared" ref="D37:T37" si="6">D38</f>
        <v>0</v>
      </c>
      <c r="E37" s="180">
        <f t="shared" si="6"/>
        <v>0</v>
      </c>
      <c r="F37" s="180">
        <f t="shared" si="6"/>
        <v>3533</v>
      </c>
      <c r="G37" s="180">
        <f t="shared" si="6"/>
        <v>0</v>
      </c>
      <c r="H37" s="180">
        <f t="shared" si="6"/>
        <v>2043</v>
      </c>
      <c r="I37" s="180">
        <f t="shared" si="6"/>
        <v>1500</v>
      </c>
      <c r="J37" s="180">
        <f t="shared" si="6"/>
        <v>0</v>
      </c>
      <c r="K37" s="180">
        <f t="shared" si="6"/>
        <v>0</v>
      </c>
      <c r="L37" s="180">
        <f t="shared" si="6"/>
        <v>0</v>
      </c>
      <c r="M37" s="180">
        <f t="shared" si="6"/>
        <v>0</v>
      </c>
      <c r="N37" s="180">
        <f t="shared" si="6"/>
        <v>0</v>
      </c>
      <c r="O37" s="180">
        <f>O38</f>
        <v>0</v>
      </c>
      <c r="P37" s="180">
        <f t="shared" si="6"/>
        <v>0</v>
      </c>
      <c r="Q37" s="180">
        <f t="shared" si="6"/>
        <v>0</v>
      </c>
      <c r="R37" s="180">
        <f t="shared" si="6"/>
        <v>0</v>
      </c>
      <c r="S37" s="180">
        <f t="shared" si="6"/>
        <v>0</v>
      </c>
      <c r="T37" s="180">
        <f t="shared" si="6"/>
        <v>7076</v>
      </c>
      <c r="U37" s="81"/>
      <c r="V37" s="81"/>
    </row>
    <row r="38" spans="1:22" ht="15.75">
      <c r="A38" s="181">
        <v>343</v>
      </c>
      <c r="B38" s="181" t="s">
        <v>54</v>
      </c>
      <c r="C38" s="185">
        <f>D38+F38+H38+J38+L38+M38+P38+R38+S38</f>
        <v>5576</v>
      </c>
      <c r="D38" s="191"/>
      <c r="E38" s="265"/>
      <c r="F38" s="182">
        <v>3533</v>
      </c>
      <c r="G38" s="183">
        <v>0</v>
      </c>
      <c r="H38" s="268">
        <v>2043</v>
      </c>
      <c r="I38" s="183">
        <v>1500</v>
      </c>
      <c r="J38" s="268"/>
      <c r="K38" s="183"/>
      <c r="L38" s="182"/>
      <c r="M38" s="182"/>
      <c r="N38" s="183"/>
      <c r="O38" s="182"/>
      <c r="P38" s="182"/>
      <c r="Q38" s="183"/>
      <c r="R38" s="182"/>
      <c r="S38" s="182"/>
      <c r="T38" s="182">
        <f>SUM(D38:S38)</f>
        <v>7076</v>
      </c>
      <c r="U38" s="81"/>
      <c r="V38" s="81"/>
    </row>
    <row r="39" spans="1:22" s="124" customFormat="1" ht="50.25" customHeight="1">
      <c r="A39" s="194">
        <v>41</v>
      </c>
      <c r="B39" s="195" t="s">
        <v>94</v>
      </c>
      <c r="C39" s="196">
        <f>C40</f>
        <v>0</v>
      </c>
      <c r="D39" s="197">
        <v>0</v>
      </c>
      <c r="E39" s="197">
        <v>0</v>
      </c>
      <c r="F39" s="196">
        <v>0</v>
      </c>
      <c r="G39" s="196">
        <v>0</v>
      </c>
      <c r="H39" s="196">
        <v>0</v>
      </c>
      <c r="I39" s="196">
        <v>0</v>
      </c>
      <c r="J39" s="196">
        <v>0</v>
      </c>
      <c r="K39" s="196">
        <v>0</v>
      </c>
      <c r="L39" s="196">
        <f t="shared" ref="L39:T39" si="7">L40</f>
        <v>0</v>
      </c>
      <c r="M39" s="196">
        <f t="shared" si="7"/>
        <v>0</v>
      </c>
      <c r="N39" s="196">
        <f t="shared" si="7"/>
        <v>0</v>
      </c>
      <c r="O39" s="196">
        <f t="shared" si="7"/>
        <v>0</v>
      </c>
      <c r="P39" s="196">
        <f t="shared" si="7"/>
        <v>0</v>
      </c>
      <c r="Q39" s="196">
        <f t="shared" si="7"/>
        <v>0</v>
      </c>
      <c r="R39" s="196">
        <f t="shared" si="7"/>
        <v>0</v>
      </c>
      <c r="S39" s="196">
        <f t="shared" si="7"/>
        <v>0</v>
      </c>
      <c r="T39" s="196">
        <f t="shared" si="7"/>
        <v>0</v>
      </c>
      <c r="U39" s="112"/>
      <c r="V39" s="112"/>
    </row>
    <row r="40" spans="1:22" ht="15.75">
      <c r="A40" s="198">
        <v>412</v>
      </c>
      <c r="B40" s="198" t="s">
        <v>95</v>
      </c>
      <c r="C40" s="199">
        <f>D40+F40+L40+O40</f>
        <v>0</v>
      </c>
      <c r="D40" s="200">
        <v>0</v>
      </c>
      <c r="E40" s="267"/>
      <c r="F40" s="199">
        <v>0</v>
      </c>
      <c r="G40" s="201"/>
      <c r="H40" s="271"/>
      <c r="I40" s="201"/>
      <c r="J40" s="271"/>
      <c r="K40" s="201"/>
      <c r="L40" s="199"/>
      <c r="M40" s="199"/>
      <c r="N40" s="201"/>
      <c r="O40" s="199"/>
      <c r="P40" s="199"/>
      <c r="Q40" s="201"/>
      <c r="R40" s="199"/>
      <c r="S40" s="199"/>
      <c r="T40" s="182">
        <f>SUM(D40:S40)</f>
        <v>0</v>
      </c>
      <c r="U40" s="81"/>
      <c r="V40" s="81"/>
    </row>
    <row r="41" spans="1:22" ht="45.75" thickBot="1">
      <c r="A41" s="179">
        <v>42</v>
      </c>
      <c r="B41" s="202" t="s">
        <v>55</v>
      </c>
      <c r="C41" s="180">
        <f>SUM(C42:C44)</f>
        <v>75640</v>
      </c>
      <c r="D41" s="180">
        <f t="shared" ref="D41:S41" si="8">SUM(D42:D43)</f>
        <v>0</v>
      </c>
      <c r="E41" s="180">
        <f t="shared" si="8"/>
        <v>0</v>
      </c>
      <c r="F41" s="180">
        <f>SUM(F42:F44)</f>
        <v>0</v>
      </c>
      <c r="G41" s="180">
        <f>SUM(G42:G44)</f>
        <v>0</v>
      </c>
      <c r="H41" s="180">
        <f t="shared" ref="H41:I41" si="9">SUM(H42:H44)</f>
        <v>29929</v>
      </c>
      <c r="I41" s="180">
        <f t="shared" si="9"/>
        <v>174000</v>
      </c>
      <c r="J41" s="180">
        <f t="shared" ref="J41:O41" si="10">SUM(J42:J44)</f>
        <v>0</v>
      </c>
      <c r="K41" s="180">
        <f t="shared" si="10"/>
        <v>0</v>
      </c>
      <c r="L41" s="180">
        <f t="shared" si="10"/>
        <v>0</v>
      </c>
      <c r="M41" s="180">
        <f t="shared" si="10"/>
        <v>45711</v>
      </c>
      <c r="N41" s="180">
        <f t="shared" si="10"/>
        <v>0</v>
      </c>
      <c r="O41" s="180">
        <f t="shared" si="10"/>
        <v>0</v>
      </c>
      <c r="P41" s="180">
        <f t="shared" si="8"/>
        <v>0</v>
      </c>
      <c r="Q41" s="180">
        <f t="shared" si="8"/>
        <v>0</v>
      </c>
      <c r="R41" s="180">
        <f t="shared" si="8"/>
        <v>0</v>
      </c>
      <c r="S41" s="180">
        <f t="shared" si="8"/>
        <v>0</v>
      </c>
      <c r="T41" s="180">
        <f>SUM(T42:T44)</f>
        <v>249640</v>
      </c>
      <c r="U41" s="81"/>
      <c r="V41" s="81"/>
    </row>
    <row r="42" spans="1:22" ht="18" customHeight="1">
      <c r="A42" s="203">
        <v>422</v>
      </c>
      <c r="B42" s="204" t="s">
        <v>56</v>
      </c>
      <c r="C42" s="182">
        <f>F42+H42+J42+L42+M42+P42+R42+S42</f>
        <v>73621</v>
      </c>
      <c r="D42" s="205"/>
      <c r="E42" s="183"/>
      <c r="F42" s="205"/>
      <c r="G42" s="183"/>
      <c r="H42" s="268">
        <v>27910</v>
      </c>
      <c r="I42" s="183">
        <v>174000</v>
      </c>
      <c r="J42" s="268"/>
      <c r="K42" s="183"/>
      <c r="L42" s="205"/>
      <c r="M42" s="205">
        <v>45711</v>
      </c>
      <c r="N42" s="183"/>
      <c r="O42" s="205"/>
      <c r="P42" s="205"/>
      <c r="Q42" s="183"/>
      <c r="R42" s="205"/>
      <c r="S42" s="205"/>
      <c r="T42" s="182">
        <f t="shared" ref="T42:T44" si="11">SUM(D42:S42)</f>
        <v>247621</v>
      </c>
      <c r="U42" s="81"/>
      <c r="V42" s="81"/>
    </row>
    <row r="43" spans="1:22" ht="18.75" customHeight="1">
      <c r="A43" s="184">
        <v>424</v>
      </c>
      <c r="B43" s="206" t="s">
        <v>57</v>
      </c>
      <c r="C43" s="185">
        <f>D43+F43+H43+J43+L43+M43+P43+R43+S43</f>
        <v>905</v>
      </c>
      <c r="D43" s="185"/>
      <c r="E43" s="186"/>
      <c r="F43" s="185"/>
      <c r="G43" s="186"/>
      <c r="H43" s="269">
        <v>905</v>
      </c>
      <c r="I43" s="186">
        <v>1114</v>
      </c>
      <c r="J43" s="269"/>
      <c r="K43" s="186"/>
      <c r="L43" s="185"/>
      <c r="M43" s="185"/>
      <c r="N43" s="186"/>
      <c r="O43" s="185"/>
      <c r="P43" s="185"/>
      <c r="Q43" s="186"/>
      <c r="R43" s="185"/>
      <c r="S43" s="185"/>
      <c r="T43" s="182">
        <f t="shared" si="11"/>
        <v>2019</v>
      </c>
      <c r="U43" s="81"/>
      <c r="V43" s="81"/>
    </row>
    <row r="44" spans="1:22" ht="18" customHeight="1">
      <c r="A44" s="184">
        <v>426</v>
      </c>
      <c r="B44" s="206" t="s">
        <v>58</v>
      </c>
      <c r="C44" s="185">
        <f>D44+F44+H44+J44+L44+M44+P44+R44+S44</f>
        <v>1114</v>
      </c>
      <c r="D44" s="185"/>
      <c r="E44" s="186"/>
      <c r="F44" s="185"/>
      <c r="G44" s="186"/>
      <c r="H44" s="269">
        <v>1114</v>
      </c>
      <c r="I44" s="186">
        <v>-1114</v>
      </c>
      <c r="J44" s="269"/>
      <c r="K44" s="186"/>
      <c r="L44" s="185"/>
      <c r="M44" s="185"/>
      <c r="N44" s="186"/>
      <c r="O44" s="185"/>
      <c r="P44" s="185"/>
      <c r="Q44" s="186"/>
      <c r="R44" s="185"/>
      <c r="S44" s="185"/>
      <c r="T44" s="182">
        <f t="shared" si="11"/>
        <v>0</v>
      </c>
      <c r="U44" s="81"/>
      <c r="V44" s="81"/>
    </row>
    <row r="45" spans="1:22" ht="15.75">
      <c r="A45" s="207"/>
      <c r="B45" s="208" t="s">
        <v>59</v>
      </c>
      <c r="C45" s="169">
        <f>C41+C37+C31+C27+C39</f>
        <v>1273891</v>
      </c>
      <c r="D45" s="169">
        <f>D27+D31+D37+D41</f>
        <v>0</v>
      </c>
      <c r="E45" s="169">
        <f>E27+E31+E37+E41</f>
        <v>4135200</v>
      </c>
      <c r="F45" s="169">
        <f>F41+F37+F31+F27</f>
        <v>224000</v>
      </c>
      <c r="G45" s="169">
        <f>G28+G29+G30+G32+G33+G34+G35+G36+G38+G40+G42+G43+G44</f>
        <v>0</v>
      </c>
      <c r="H45" s="169">
        <f t="shared" ref="H45:I45" si="12">H28+H29+H30+H32+H33+H34+H35+H36+H38+H40+H42+H43+H44</f>
        <v>454930</v>
      </c>
      <c r="I45" s="169">
        <f t="shared" si="12"/>
        <v>291821.95</v>
      </c>
      <c r="J45" s="169">
        <f>J28+J29+J30+J32+J33+J34+J35+J36+J38+J40+J42+J43+J44</f>
        <v>244250</v>
      </c>
      <c r="K45" s="169">
        <f>K28+K29+K30+K32+K33+K34+K35+K36+K38+K40+K42+K43+K44</f>
        <v>25750</v>
      </c>
      <c r="L45" s="169">
        <f>L27+L31+L37+L41+L39</f>
        <v>80000</v>
      </c>
      <c r="M45" s="169">
        <f>M41+M37+M31+M27</f>
        <v>270711</v>
      </c>
      <c r="N45" s="169">
        <f>N27+N31+N37+N41+N39</f>
        <v>15000</v>
      </c>
      <c r="O45" s="169">
        <f>O41+O37+O31+O27+O39</f>
        <v>73700.62</v>
      </c>
      <c r="P45" s="169">
        <f t="shared" ref="P45:R45" si="13">P27+P31+P37+P41</f>
        <v>0</v>
      </c>
      <c r="Q45" s="169">
        <f>Q41+Q37+Q31+Q27+Q39</f>
        <v>30000</v>
      </c>
      <c r="R45" s="169">
        <f t="shared" si="13"/>
        <v>0</v>
      </c>
      <c r="S45" s="169">
        <f>S41+S37+S31+S27+S39</f>
        <v>0</v>
      </c>
      <c r="T45" s="169">
        <f>T41+T39+T37+T31+T27</f>
        <v>5845363.5700000003</v>
      </c>
      <c r="U45" s="81"/>
      <c r="V45" s="81"/>
    </row>
    <row r="46" spans="1:22" ht="15.75">
      <c r="A46" s="209"/>
      <c r="B46" s="210"/>
      <c r="C46" s="211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1"/>
      <c r="P46" s="212"/>
      <c r="Q46" s="212"/>
      <c r="R46" s="212"/>
      <c r="S46" s="212"/>
      <c r="T46" s="212"/>
      <c r="U46" s="81"/>
      <c r="V46" s="81"/>
    </row>
    <row r="47" spans="1:22" ht="15.75">
      <c r="A47" s="209"/>
      <c r="B47" s="210"/>
      <c r="C47" s="211"/>
      <c r="D47" s="212"/>
      <c r="E47" s="212"/>
      <c r="F47" s="212"/>
      <c r="G47" s="212"/>
      <c r="H47" s="212"/>
      <c r="I47" s="212"/>
      <c r="J47" s="212"/>
      <c r="K47" s="212"/>
      <c r="L47" s="212"/>
      <c r="M47" s="212"/>
      <c r="N47" s="212"/>
      <c r="O47" s="211"/>
      <c r="P47" s="212"/>
      <c r="Q47" s="212"/>
      <c r="R47" s="212"/>
      <c r="S47" s="212"/>
      <c r="T47" s="212"/>
      <c r="U47" s="81"/>
      <c r="V47" s="81"/>
    </row>
    <row r="48" spans="1:22" ht="15.75">
      <c r="A48" s="213" t="s">
        <v>139</v>
      </c>
      <c r="B48" s="214"/>
      <c r="C48" s="172" t="s">
        <v>61</v>
      </c>
      <c r="D48" s="215"/>
      <c r="E48" s="215"/>
      <c r="F48" s="216"/>
      <c r="G48" s="216"/>
      <c r="H48" s="216"/>
      <c r="I48" s="216"/>
      <c r="J48" s="216"/>
      <c r="K48" s="216"/>
      <c r="L48" s="172" t="s">
        <v>60</v>
      </c>
      <c r="M48" s="172"/>
      <c r="N48" s="172"/>
      <c r="O48" s="285" t="s">
        <v>88</v>
      </c>
      <c r="P48" s="285"/>
      <c r="Q48" s="256"/>
      <c r="R48" s="215"/>
      <c r="S48" s="172"/>
      <c r="T48" s="172"/>
      <c r="U48" s="81"/>
      <c r="V48" s="81"/>
    </row>
    <row r="49" spans="1:22" ht="15.75">
      <c r="A49" s="213"/>
      <c r="B49" s="214"/>
      <c r="C49" s="172"/>
      <c r="D49" s="215"/>
      <c r="E49" s="215"/>
      <c r="F49" s="216"/>
      <c r="G49" s="216"/>
      <c r="H49" s="216"/>
      <c r="I49" s="216"/>
      <c r="J49" s="216"/>
      <c r="K49" s="216"/>
      <c r="L49" s="172"/>
      <c r="M49" s="172"/>
      <c r="N49" s="172"/>
      <c r="O49" s="217"/>
      <c r="P49" s="172"/>
      <c r="Q49" s="172"/>
      <c r="R49" s="215"/>
      <c r="S49" s="172"/>
      <c r="T49" s="172"/>
      <c r="U49" s="81"/>
      <c r="V49" s="81"/>
    </row>
    <row r="50" spans="1:22" ht="15.75">
      <c r="A50" s="218"/>
      <c r="B50" s="219"/>
      <c r="C50" s="277" t="s">
        <v>127</v>
      </c>
      <c r="D50" s="215"/>
      <c r="E50" s="215"/>
      <c r="F50" s="173"/>
      <c r="G50" s="173"/>
      <c r="H50" s="173"/>
      <c r="I50" s="173"/>
      <c r="J50" s="173"/>
      <c r="K50" s="173"/>
      <c r="L50" s="173"/>
      <c r="M50" s="173"/>
      <c r="N50" s="173"/>
      <c r="O50" s="220"/>
      <c r="P50" s="220"/>
      <c r="Q50" s="217"/>
      <c r="R50" s="173"/>
      <c r="S50" s="173"/>
      <c r="T50" s="173"/>
      <c r="U50" s="98"/>
      <c r="V50" s="99"/>
    </row>
    <row r="51" spans="1:22" ht="15.75">
      <c r="A51" s="221" t="s">
        <v>140</v>
      </c>
      <c r="B51" s="173"/>
      <c r="C51" s="173"/>
      <c r="D51" s="215"/>
      <c r="E51" s="215"/>
      <c r="F51" s="173"/>
      <c r="G51" s="173"/>
      <c r="H51" s="173"/>
      <c r="I51" s="173"/>
      <c r="J51" s="173"/>
      <c r="K51" s="173"/>
      <c r="L51" s="173"/>
      <c r="M51" s="173"/>
      <c r="N51" s="173"/>
      <c r="O51" s="283" t="s">
        <v>128</v>
      </c>
      <c r="P51" s="284"/>
      <c r="Q51" s="254"/>
      <c r="R51" s="173"/>
      <c r="S51" s="173"/>
      <c r="T51" s="173"/>
      <c r="U51" s="100"/>
      <c r="V51" s="100"/>
    </row>
    <row r="65" ht="26.25" customHeight="1"/>
    <row r="66" ht="17.25" customHeight="1"/>
    <row r="67" ht="18.75" customHeight="1"/>
    <row r="68" ht="21.75" customHeight="1"/>
    <row r="69" ht="28.5" customHeight="1"/>
    <row r="70" ht="27" customHeight="1"/>
    <row r="71" ht="20.25" customHeight="1"/>
    <row r="72" ht="16.5" customHeight="1"/>
    <row r="73" ht="17.25" customHeight="1"/>
    <row r="74" ht="17.25" customHeight="1"/>
    <row r="87" ht="34.5" customHeight="1"/>
    <row r="88" ht="22.5" customHeight="1"/>
    <row r="89" ht="15.75" customHeight="1"/>
    <row r="92" ht="27.75" customHeight="1"/>
    <row r="98" ht="39.75" customHeight="1"/>
    <row r="116" spans="1:22" ht="15.75">
      <c r="A116" s="95"/>
      <c r="B116" s="96"/>
      <c r="C116" s="81"/>
      <c r="D116" s="97"/>
      <c r="E116" s="97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</row>
  </sheetData>
  <mergeCells count="11">
    <mergeCell ref="O51:P51"/>
    <mergeCell ref="O48:P48"/>
    <mergeCell ref="F10:P10"/>
    <mergeCell ref="T10:V10"/>
    <mergeCell ref="A1:D1"/>
    <mergeCell ref="U1:V1"/>
    <mergeCell ref="A2:T2"/>
    <mergeCell ref="F6:P6"/>
    <mergeCell ref="T6:V6"/>
    <mergeCell ref="F7:P7"/>
    <mergeCell ref="T7:V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"/>
  <sheetViews>
    <sheetView zoomScale="75" zoomScaleNormal="75" workbookViewId="0">
      <selection activeCell="I22" sqref="I22"/>
    </sheetView>
  </sheetViews>
  <sheetFormatPr defaultRowHeight="15"/>
  <cols>
    <col min="1" max="1" width="22.5703125" customWidth="1"/>
    <col min="2" max="2" width="15.42578125" customWidth="1"/>
    <col min="3" max="3" width="12.42578125" customWidth="1"/>
    <col min="4" max="4" width="13.5703125" customWidth="1"/>
    <col min="5" max="5" width="12.7109375" customWidth="1"/>
    <col min="6" max="6" width="11.140625" customWidth="1"/>
    <col min="7" max="7" width="13.28515625" customWidth="1"/>
    <col min="8" max="8" width="15.7109375" style="120" customWidth="1"/>
    <col min="9" max="9" width="14.140625" customWidth="1"/>
    <col min="10" max="10" width="9.5703125" customWidth="1"/>
    <col min="11" max="11" width="20.5703125" customWidth="1"/>
    <col min="12" max="12" width="11.5703125" customWidth="1"/>
    <col min="13" max="13" width="19.140625" customWidth="1"/>
  </cols>
  <sheetData>
    <row r="1" spans="1:13" ht="15.75" thickBot="1">
      <c r="A1" s="135" t="s">
        <v>123</v>
      </c>
      <c r="B1" s="136"/>
      <c r="K1" s="105" t="s">
        <v>72</v>
      </c>
      <c r="L1" s="106"/>
      <c r="M1" s="132"/>
    </row>
    <row r="2" spans="1:13" ht="21" thickBot="1">
      <c r="A2" s="298" t="s">
        <v>136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133"/>
    </row>
    <row r="3" spans="1:13" ht="15.75" thickBot="1">
      <c r="A3" s="222" t="s">
        <v>73</v>
      </c>
      <c r="B3" s="299" t="s">
        <v>100</v>
      </c>
      <c r="C3" s="300"/>
      <c r="D3" s="301"/>
      <c r="E3" s="301"/>
      <c r="F3" s="301"/>
      <c r="G3" s="301"/>
      <c r="H3" s="301"/>
      <c r="I3" s="301"/>
      <c r="J3" s="301"/>
      <c r="K3" s="301"/>
      <c r="L3" s="302"/>
      <c r="M3" s="223"/>
    </row>
    <row r="4" spans="1:13" ht="15" customHeight="1">
      <c r="A4" s="224" t="s">
        <v>103</v>
      </c>
      <c r="B4" s="303" t="s">
        <v>124</v>
      </c>
      <c r="C4" s="324" t="s">
        <v>70</v>
      </c>
      <c r="D4" s="305" t="s">
        <v>74</v>
      </c>
      <c r="E4" s="314" t="s">
        <v>70</v>
      </c>
      <c r="F4" s="305" t="s">
        <v>37</v>
      </c>
      <c r="G4" s="305" t="s">
        <v>69</v>
      </c>
      <c r="H4" s="308" t="s">
        <v>39</v>
      </c>
      <c r="I4" s="314" t="s">
        <v>70</v>
      </c>
      <c r="J4" s="308" t="s">
        <v>75</v>
      </c>
      <c r="K4" s="310" t="s">
        <v>47</v>
      </c>
      <c r="L4" s="312" t="s">
        <v>76</v>
      </c>
      <c r="M4" s="314" t="s">
        <v>137</v>
      </c>
    </row>
    <row r="5" spans="1:13" ht="123.75" customHeight="1" thickBot="1">
      <c r="A5" s="225" t="s">
        <v>104</v>
      </c>
      <c r="B5" s="304"/>
      <c r="C5" s="325"/>
      <c r="D5" s="306"/>
      <c r="E5" s="315"/>
      <c r="F5" s="306"/>
      <c r="G5" s="307"/>
      <c r="H5" s="309"/>
      <c r="I5" s="315"/>
      <c r="J5" s="309"/>
      <c r="K5" s="311"/>
      <c r="L5" s="313"/>
      <c r="M5" s="315"/>
    </row>
    <row r="6" spans="1:13" ht="53.25" customHeight="1">
      <c r="A6" s="226" t="s">
        <v>89</v>
      </c>
      <c r="B6" s="227"/>
      <c r="C6" s="228"/>
      <c r="D6" s="227"/>
      <c r="E6" s="228"/>
      <c r="F6" s="227"/>
      <c r="G6" s="227"/>
      <c r="H6" s="229">
        <v>0</v>
      </c>
      <c r="I6" s="228"/>
      <c r="J6" s="229"/>
      <c r="K6" s="227"/>
      <c r="L6" s="230"/>
      <c r="M6" s="228"/>
    </row>
    <row r="7" spans="1:13" ht="54" customHeight="1">
      <c r="A7" s="226" t="s">
        <v>85</v>
      </c>
      <c r="B7" s="227"/>
      <c r="C7" s="228"/>
      <c r="D7" s="227"/>
      <c r="E7" s="228"/>
      <c r="F7" s="227"/>
      <c r="G7" s="227"/>
      <c r="H7" s="229">
        <v>0</v>
      </c>
      <c r="I7" s="228">
        <v>15000</v>
      </c>
      <c r="J7" s="229"/>
      <c r="K7" s="227"/>
      <c r="L7" s="230"/>
      <c r="M7" s="228"/>
    </row>
    <row r="8" spans="1:13" ht="57.75" customHeight="1">
      <c r="A8" s="226" t="s">
        <v>90</v>
      </c>
      <c r="B8" s="227"/>
      <c r="C8" s="228"/>
      <c r="D8" s="227"/>
      <c r="E8" s="228"/>
      <c r="F8" s="227"/>
      <c r="G8" s="227"/>
      <c r="H8" s="229"/>
      <c r="I8" s="228"/>
      <c r="J8" s="229"/>
      <c r="K8" s="227"/>
      <c r="L8" s="230"/>
      <c r="M8" s="228"/>
    </row>
    <row r="9" spans="1:13" ht="28.5" customHeight="1">
      <c r="A9" s="231" t="s">
        <v>131</v>
      </c>
      <c r="B9" s="232"/>
      <c r="C9" s="233"/>
      <c r="D9" s="227"/>
      <c r="E9" s="228"/>
      <c r="F9" s="227"/>
      <c r="G9" s="227"/>
      <c r="H9" s="229">
        <v>0</v>
      </c>
      <c r="I9" s="228">
        <v>4135200</v>
      </c>
      <c r="J9" s="229"/>
      <c r="K9" s="227"/>
      <c r="L9" s="230"/>
      <c r="M9" s="228"/>
    </row>
    <row r="10" spans="1:13" ht="28.5" customHeight="1">
      <c r="A10" s="226" t="s">
        <v>97</v>
      </c>
      <c r="B10" s="227"/>
      <c r="C10" s="228"/>
      <c r="D10" s="227"/>
      <c r="E10" s="228"/>
      <c r="F10" s="227"/>
      <c r="G10" s="227"/>
      <c r="H10" s="229"/>
      <c r="I10" s="228"/>
      <c r="J10" s="229"/>
      <c r="K10" s="227"/>
      <c r="L10" s="230"/>
      <c r="M10" s="228"/>
    </row>
    <row r="11" spans="1:13" ht="28.5" customHeight="1">
      <c r="A11" s="226" t="s">
        <v>91</v>
      </c>
      <c r="B11" s="227"/>
      <c r="C11" s="228"/>
      <c r="D11" s="227"/>
      <c r="E11" s="228"/>
      <c r="F11" s="227"/>
      <c r="G11" s="227"/>
      <c r="H11" s="229">
        <v>0</v>
      </c>
      <c r="I11" s="228">
        <v>15000</v>
      </c>
      <c r="J11" s="229"/>
      <c r="K11" s="227"/>
      <c r="L11" s="230"/>
      <c r="M11" s="228"/>
    </row>
    <row r="12" spans="1:13" ht="33" customHeight="1">
      <c r="A12" s="226" t="s">
        <v>77</v>
      </c>
      <c r="B12" s="227"/>
      <c r="C12" s="228"/>
      <c r="D12" s="227"/>
      <c r="E12" s="228"/>
      <c r="F12" s="227"/>
      <c r="G12" s="227"/>
      <c r="H12" s="229"/>
      <c r="I12" s="228"/>
      <c r="J12" s="229"/>
      <c r="K12" s="227"/>
      <c r="L12" s="230"/>
      <c r="M12" s="228"/>
    </row>
    <row r="13" spans="1:13" ht="28.5" customHeight="1">
      <c r="A13" s="226" t="s">
        <v>78</v>
      </c>
      <c r="B13" s="227"/>
      <c r="C13" s="228"/>
      <c r="D13" s="227"/>
      <c r="E13" s="228"/>
      <c r="F13" s="227">
        <v>80000</v>
      </c>
      <c r="G13" s="227"/>
      <c r="H13" s="229"/>
      <c r="I13" s="228"/>
      <c r="J13" s="229"/>
      <c r="K13" s="227"/>
      <c r="L13" s="230"/>
      <c r="M13" s="228"/>
    </row>
    <row r="14" spans="1:13" ht="28.5" customHeight="1">
      <c r="A14" s="226" t="s">
        <v>129</v>
      </c>
      <c r="B14" s="227"/>
      <c r="C14" s="228"/>
      <c r="D14" s="227">
        <v>454930</v>
      </c>
      <c r="E14" s="228">
        <v>291821.95</v>
      </c>
      <c r="F14" s="227"/>
      <c r="G14" s="227"/>
      <c r="H14" s="229"/>
      <c r="I14" s="228"/>
      <c r="J14" s="229"/>
      <c r="K14" s="227"/>
      <c r="L14" s="230"/>
      <c r="M14" s="228"/>
    </row>
    <row r="15" spans="1:13" ht="30.75" customHeight="1">
      <c r="A15" s="226" t="s">
        <v>79</v>
      </c>
      <c r="B15" s="227"/>
      <c r="C15" s="228"/>
      <c r="D15" s="227"/>
      <c r="E15" s="228"/>
      <c r="F15" s="227"/>
      <c r="G15" s="227"/>
      <c r="H15" s="229"/>
      <c r="I15" s="228"/>
      <c r="J15" s="229"/>
      <c r="K15" s="227"/>
      <c r="L15" s="230"/>
      <c r="M15" s="228"/>
    </row>
    <row r="16" spans="1:13" ht="29.25" customHeight="1">
      <c r="A16" s="234" t="s">
        <v>80</v>
      </c>
      <c r="B16" s="235"/>
      <c r="C16" s="236"/>
      <c r="D16" s="235"/>
      <c r="E16" s="236"/>
      <c r="F16" s="235"/>
      <c r="G16" s="235"/>
      <c r="H16" s="237"/>
      <c r="I16" s="236"/>
      <c r="J16" s="237"/>
      <c r="K16" s="235"/>
      <c r="L16" s="238"/>
      <c r="M16" s="236"/>
    </row>
    <row r="17" spans="1:13" ht="30" customHeight="1">
      <c r="A17" s="239" t="s">
        <v>141</v>
      </c>
      <c r="B17" s="227">
        <v>224000</v>
      </c>
      <c r="C17" s="228">
        <v>0</v>
      </c>
      <c r="D17" s="227"/>
      <c r="E17" s="228"/>
      <c r="F17" s="227"/>
      <c r="G17" s="227"/>
      <c r="H17" s="229"/>
      <c r="I17" s="228"/>
      <c r="J17" s="229"/>
      <c r="K17" s="227"/>
      <c r="L17" s="230"/>
      <c r="M17" s="228"/>
    </row>
    <row r="18" spans="1:13" ht="23.25" customHeight="1">
      <c r="A18" s="239" t="s">
        <v>130</v>
      </c>
      <c r="B18" s="227">
        <v>270711</v>
      </c>
      <c r="C18" s="228">
        <v>15000</v>
      </c>
      <c r="D18" s="227"/>
      <c r="E18" s="228"/>
      <c r="F18" s="227"/>
      <c r="G18" s="227"/>
      <c r="H18" s="229"/>
      <c r="I18" s="228"/>
      <c r="J18" s="229"/>
      <c r="K18" s="227"/>
      <c r="L18" s="230"/>
      <c r="M18" s="228"/>
    </row>
    <row r="19" spans="1:13" ht="79.5" customHeight="1">
      <c r="A19" s="226" t="s">
        <v>138</v>
      </c>
      <c r="B19" s="227">
        <v>244250</v>
      </c>
      <c r="C19" s="228">
        <v>25750</v>
      </c>
      <c r="D19" s="227"/>
      <c r="E19" s="228"/>
      <c r="F19" s="227"/>
      <c r="G19" s="227"/>
      <c r="H19" s="229"/>
      <c r="I19" s="228"/>
      <c r="J19" s="229"/>
      <c r="K19" s="227"/>
      <c r="L19" s="230"/>
      <c r="M19" s="228"/>
    </row>
    <row r="20" spans="1:13" ht="31.5" customHeight="1">
      <c r="A20" s="239" t="s">
        <v>81</v>
      </c>
      <c r="B20" s="227"/>
      <c r="C20" s="228"/>
      <c r="D20" s="227"/>
      <c r="E20" s="228"/>
      <c r="F20" s="227"/>
      <c r="G20" s="227">
        <v>73700.62</v>
      </c>
      <c r="H20" s="229"/>
      <c r="I20" s="228"/>
      <c r="J20" s="229"/>
      <c r="K20" s="227"/>
      <c r="L20" s="230"/>
      <c r="M20" s="228"/>
    </row>
    <row r="21" spans="1:13" ht="18.75" customHeight="1" thickBot="1">
      <c r="A21" s="240" t="s">
        <v>82</v>
      </c>
      <c r="B21" s="241">
        <f>SUM(B6:B20)</f>
        <v>738961</v>
      </c>
      <c r="C21" s="241">
        <f t="shared" ref="C21:M21" si="0">SUM(C6:C20)</f>
        <v>40750</v>
      </c>
      <c r="D21" s="241">
        <f t="shared" si="0"/>
        <v>454930</v>
      </c>
      <c r="E21" s="241">
        <f t="shared" si="0"/>
        <v>291821.95</v>
      </c>
      <c r="F21" s="241">
        <f t="shared" si="0"/>
        <v>80000</v>
      </c>
      <c r="G21" s="241">
        <f t="shared" si="0"/>
        <v>73700.62</v>
      </c>
      <c r="H21" s="241">
        <f t="shared" si="0"/>
        <v>0</v>
      </c>
      <c r="I21" s="241">
        <f t="shared" si="0"/>
        <v>4165200</v>
      </c>
      <c r="J21" s="241">
        <f t="shared" si="0"/>
        <v>0</v>
      </c>
      <c r="K21" s="241">
        <f t="shared" si="0"/>
        <v>0</v>
      </c>
      <c r="L21" s="241">
        <f t="shared" si="0"/>
        <v>0</v>
      </c>
      <c r="M21" s="241">
        <f t="shared" si="0"/>
        <v>0</v>
      </c>
    </row>
    <row r="22" spans="1:13" ht="45" customHeight="1" thickBot="1">
      <c r="A22" s="242" t="s">
        <v>101</v>
      </c>
      <c r="B22" s="243" t="s">
        <v>125</v>
      </c>
      <c r="C22" s="243"/>
      <c r="D22" s="318">
        <f>B21+D21+F21+H21+J21+K21+L21</f>
        <v>1273891</v>
      </c>
      <c r="E22" s="318"/>
      <c r="F22" s="319"/>
      <c r="G22" s="320" t="s">
        <v>70</v>
      </c>
      <c r="H22" s="320"/>
      <c r="I22" s="244">
        <f>C21+E21+G21+I21</f>
        <v>4571472.57</v>
      </c>
      <c r="J22" s="245" t="s">
        <v>126</v>
      </c>
      <c r="K22" s="321">
        <f>D22+I22</f>
        <v>5845363.5700000003</v>
      </c>
      <c r="L22" s="322"/>
      <c r="M22" s="323"/>
    </row>
    <row r="23" spans="1:13">
      <c r="A23" s="107" t="s">
        <v>83</v>
      </c>
      <c r="B23" s="108"/>
      <c r="C23" s="108"/>
      <c r="D23" s="108"/>
      <c r="E23" s="108"/>
      <c r="F23" s="108"/>
      <c r="G23" s="108"/>
      <c r="H23" s="121"/>
      <c r="I23" s="108"/>
      <c r="J23" s="108"/>
      <c r="K23" s="108"/>
      <c r="L23" s="108"/>
      <c r="M23" s="108"/>
    </row>
    <row r="24" spans="1:13" ht="17.25">
      <c r="A24" s="109" t="s">
        <v>102</v>
      </c>
      <c r="B24" s="108"/>
      <c r="C24" s="108"/>
      <c r="D24" s="108"/>
      <c r="E24" s="108"/>
      <c r="F24" s="108"/>
      <c r="G24" s="108"/>
      <c r="H24" s="121"/>
      <c r="I24" s="108"/>
      <c r="J24" s="108"/>
      <c r="K24" s="108"/>
      <c r="L24" s="108"/>
      <c r="M24" s="108"/>
    </row>
    <row r="25" spans="1:13" ht="31.5" customHeight="1">
      <c r="A25" s="316" t="s">
        <v>84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157"/>
    </row>
    <row r="26" spans="1:13">
      <c r="A26" s="156"/>
      <c r="B26" s="157"/>
      <c r="C26" s="157"/>
      <c r="D26" s="157"/>
      <c r="E26" s="263"/>
      <c r="F26" s="157"/>
      <c r="G26" s="157"/>
      <c r="H26" s="122"/>
      <c r="I26" s="157"/>
      <c r="J26" s="157"/>
      <c r="K26" s="157"/>
      <c r="L26" s="157"/>
      <c r="M26" s="157"/>
    </row>
    <row r="27" spans="1:13">
      <c r="A27" s="115"/>
      <c r="B27" s="116"/>
      <c r="C27" s="116"/>
      <c r="D27" s="116"/>
      <c r="E27" s="116"/>
      <c r="F27" s="116"/>
      <c r="G27" s="116"/>
      <c r="H27" s="122"/>
      <c r="I27" s="157"/>
      <c r="J27" s="157"/>
      <c r="K27" s="157"/>
      <c r="L27" s="157"/>
      <c r="M27" s="157"/>
    </row>
    <row r="28" spans="1:13" ht="15" customHeight="1">
      <c r="A28" s="297"/>
      <c r="B28" s="297"/>
      <c r="C28" s="297"/>
      <c r="D28" s="297"/>
      <c r="E28" s="297"/>
      <c r="F28" s="297"/>
      <c r="G28" s="117"/>
      <c r="H28" s="122"/>
      <c r="I28" s="157"/>
      <c r="J28" s="157"/>
      <c r="K28" s="157"/>
      <c r="L28" s="157"/>
      <c r="M28" s="157"/>
    </row>
    <row r="29" spans="1:13" ht="15" customHeight="1">
      <c r="A29" s="297"/>
      <c r="B29" s="297"/>
      <c r="C29" s="297"/>
      <c r="D29" s="297"/>
      <c r="E29" s="297"/>
      <c r="F29" s="297"/>
      <c r="G29" s="118"/>
      <c r="H29" s="122"/>
      <c r="I29" s="157"/>
      <c r="J29" s="157"/>
      <c r="K29" s="157"/>
      <c r="L29" s="157"/>
      <c r="M29" s="157"/>
    </row>
    <row r="30" spans="1:13">
      <c r="A30" s="156"/>
      <c r="B30" s="157"/>
      <c r="C30" s="157"/>
      <c r="D30" s="157"/>
      <c r="E30" s="263"/>
      <c r="F30" s="157"/>
      <c r="G30" s="157"/>
      <c r="H30" s="122"/>
      <c r="I30" s="157"/>
      <c r="J30" s="157"/>
      <c r="K30" s="157"/>
      <c r="L30" s="157"/>
      <c r="M30" s="157"/>
    </row>
    <row r="31" spans="1:13">
      <c r="A31" s="156"/>
      <c r="B31" s="157"/>
      <c r="C31" s="157"/>
      <c r="D31" s="157"/>
      <c r="E31" s="263"/>
      <c r="F31" s="157"/>
      <c r="G31" s="157"/>
      <c r="H31" s="122"/>
      <c r="I31" s="157"/>
      <c r="J31" s="157"/>
      <c r="K31" s="285" t="s">
        <v>88</v>
      </c>
      <c r="L31" s="285"/>
      <c r="M31" s="246"/>
    </row>
    <row r="32" spans="1:13">
      <c r="A32" s="213" t="s">
        <v>139</v>
      </c>
      <c r="B32" s="108"/>
      <c r="C32" s="108"/>
      <c r="D32" s="108"/>
      <c r="E32" s="108"/>
      <c r="F32" s="247" t="s">
        <v>61</v>
      </c>
      <c r="G32" s="247"/>
      <c r="H32" s="212"/>
      <c r="I32" s="172"/>
      <c r="J32" s="172"/>
      <c r="K32" s="217"/>
      <c r="L32" s="172"/>
      <c r="M32" s="172"/>
    </row>
    <row r="33" spans="1:13">
      <c r="A33" s="248"/>
      <c r="B33" s="108"/>
      <c r="C33" s="108"/>
      <c r="D33" s="108"/>
      <c r="E33" s="108"/>
      <c r="F33" s="249"/>
      <c r="G33" s="249"/>
      <c r="H33" s="250" t="s">
        <v>60</v>
      </c>
      <c r="I33" s="217"/>
      <c r="J33" s="217"/>
      <c r="K33" s="220"/>
      <c r="L33" s="220"/>
      <c r="M33" s="217"/>
    </row>
    <row r="34" spans="1:13">
      <c r="A34" s="251" t="s">
        <v>140</v>
      </c>
      <c r="B34" s="252"/>
      <c r="C34" s="252"/>
      <c r="D34" s="252"/>
      <c r="E34" s="252"/>
      <c r="F34" s="252" t="s">
        <v>127</v>
      </c>
      <c r="G34" s="252"/>
      <c r="H34" s="253"/>
      <c r="I34" s="252"/>
      <c r="J34" s="252"/>
      <c r="K34" s="283" t="s">
        <v>128</v>
      </c>
      <c r="L34" s="284"/>
      <c r="M34" s="254"/>
    </row>
    <row r="35" spans="1:13">
      <c r="A35" s="108"/>
      <c r="B35" s="108"/>
      <c r="C35" s="108"/>
      <c r="D35" s="108"/>
      <c r="E35" s="108"/>
      <c r="F35" s="108"/>
      <c r="G35" s="108"/>
      <c r="H35" s="121"/>
      <c r="I35" s="108"/>
      <c r="J35" s="108"/>
      <c r="K35" s="108"/>
      <c r="L35" s="108"/>
      <c r="M35" s="108"/>
    </row>
    <row r="36" spans="1:13">
      <c r="A36" s="215"/>
      <c r="B36" s="215"/>
      <c r="C36" s="215"/>
      <c r="D36" s="215"/>
      <c r="E36" s="215"/>
      <c r="F36" s="215"/>
      <c r="G36" s="215"/>
      <c r="H36" s="255"/>
      <c r="I36" s="215"/>
      <c r="J36" s="215"/>
      <c r="K36" s="215"/>
      <c r="L36" s="215"/>
      <c r="M36" s="215"/>
    </row>
  </sheetData>
  <mergeCells count="22">
    <mergeCell ref="M4:M5"/>
    <mergeCell ref="A25:L25"/>
    <mergeCell ref="D22:F22"/>
    <mergeCell ref="G22:H22"/>
    <mergeCell ref="K22:M22"/>
    <mergeCell ref="C4:C5"/>
    <mergeCell ref="E4:E5"/>
    <mergeCell ref="A29:F29"/>
    <mergeCell ref="K34:L34"/>
    <mergeCell ref="A2:L2"/>
    <mergeCell ref="B3:L3"/>
    <mergeCell ref="B4:B5"/>
    <mergeCell ref="D4:D5"/>
    <mergeCell ref="F4:F5"/>
    <mergeCell ref="G4:G5"/>
    <mergeCell ref="H4:H5"/>
    <mergeCell ref="J4:J5"/>
    <mergeCell ref="K4:K5"/>
    <mergeCell ref="L4:L5"/>
    <mergeCell ref="A28:F28"/>
    <mergeCell ref="I4:I5"/>
    <mergeCell ref="K31:L3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2017-06-06T11:19:14Z</cp:lastPrinted>
  <dcterms:created xsi:type="dcterms:W3CDTF">2013-09-12T11:30:46Z</dcterms:created>
  <dcterms:modified xsi:type="dcterms:W3CDTF">2020-05-12T10:42:49Z</dcterms:modified>
</cp:coreProperties>
</file>