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L30" i="3"/>
  <c r="H40"/>
  <c r="H36"/>
  <c r="H30"/>
  <c r="H44" s="1"/>
  <c r="L40"/>
  <c r="L44" s="1"/>
  <c r="F36"/>
  <c r="F30"/>
  <c r="F44" s="1"/>
  <c r="D38" i="1" l="1"/>
  <c r="E30" i="3"/>
  <c r="E36"/>
  <c r="D37" i="1"/>
  <c r="D36"/>
  <c r="D35"/>
  <c r="D34"/>
  <c r="E21"/>
  <c r="E39" l="1"/>
  <c r="H22" i="4" l="1"/>
  <c r="C22"/>
  <c r="S27" i="3" l="1"/>
  <c r="S28"/>
  <c r="S29"/>
  <c r="S31"/>
  <c r="S32"/>
  <c r="S33"/>
  <c r="S34"/>
  <c r="S35"/>
  <c r="S37"/>
  <c r="S38"/>
  <c r="S39"/>
  <c r="S41"/>
  <c r="S42"/>
  <c r="S43"/>
  <c r="P30"/>
  <c r="P44" s="1"/>
  <c r="B11" s="1"/>
  <c r="R30"/>
  <c r="R44" s="1"/>
  <c r="B10" s="1"/>
  <c r="N30" l="1"/>
  <c r="N44" s="1"/>
  <c r="N40"/>
  <c r="E15" i="1" l="1"/>
  <c r="E9"/>
  <c r="E10"/>
  <c r="E11"/>
  <c r="E12"/>
  <c r="E14"/>
  <c r="D22"/>
  <c r="D46" l="1"/>
  <c r="D45"/>
  <c r="D44" s="1"/>
  <c r="D40"/>
  <c r="D39" s="1"/>
  <c r="D33"/>
  <c r="E44"/>
  <c r="E41" s="1"/>
  <c r="E33"/>
  <c r="E29"/>
  <c r="L22" i="4"/>
  <c r="J22"/>
  <c r="E22"/>
  <c r="E28" i="1" l="1"/>
  <c r="E48" s="1"/>
  <c r="D28"/>
  <c r="D48" s="1"/>
  <c r="E24"/>
  <c r="E23" s="1"/>
  <c r="D23"/>
  <c r="C23"/>
  <c r="K30" i="3" l="1"/>
  <c r="K44" s="1"/>
  <c r="B22" i="4" l="1"/>
  <c r="D15"/>
  <c r="D22" s="1"/>
  <c r="G22"/>
  <c r="I22"/>
  <c r="C27" i="3"/>
  <c r="C28"/>
  <c r="C29"/>
  <c r="C31"/>
  <c r="C32"/>
  <c r="C33"/>
  <c r="C34"/>
  <c r="C35"/>
  <c r="C37"/>
  <c r="C38"/>
  <c r="C39"/>
  <c r="C41"/>
  <c r="C42"/>
  <c r="C43"/>
  <c r="G40"/>
  <c r="S40" s="1"/>
  <c r="G30"/>
  <c r="G36"/>
  <c r="I26"/>
  <c r="I30"/>
  <c r="M30"/>
  <c r="M44" s="1"/>
  <c r="B12" s="1"/>
  <c r="S36"/>
  <c r="D30"/>
  <c r="S30" s="1"/>
  <c r="D26"/>
  <c r="S26" s="1"/>
  <c r="C19" i="1"/>
  <c r="K22" i="4"/>
  <c r="C33" i="1"/>
  <c r="C29"/>
  <c r="C39"/>
  <c r="C44"/>
  <c r="C41" s="1"/>
  <c r="D7" l="1"/>
  <c r="D25" s="1"/>
  <c r="E19"/>
  <c r="E7" s="1"/>
  <c r="E25" s="1"/>
  <c r="I44" i="3"/>
  <c r="C26"/>
  <c r="C40"/>
  <c r="C7" i="1"/>
  <c r="C25" s="1"/>
  <c r="I23" i="4"/>
  <c r="D26" s="1"/>
  <c r="D23"/>
  <c r="C30" i="3"/>
  <c r="C36"/>
  <c r="G44"/>
  <c r="B9" s="1"/>
  <c r="D44"/>
  <c r="E44"/>
  <c r="C28" i="1"/>
  <c r="C48" s="1"/>
  <c r="B7" i="3" l="1"/>
  <c r="B13" s="1"/>
  <c r="B15" s="1"/>
  <c r="S44"/>
  <c r="C44"/>
</calcChain>
</file>

<file path=xl/sharedStrings.xml><?xml version="1.0" encoding="utf-8"?>
<sst xmlns="http://schemas.openxmlformats.org/spreadsheetml/2006/main" count="176" uniqueCount="138">
  <si>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</si>
  <si>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</si>
  <si>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</si>
  <si>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</si>
  <si>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</si>
  <si>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</si>
  <si>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</si>
  <si>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</si>
  <si>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</si>
  <si>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</si>
  <si>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</si>
  <si>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</si>
  <si>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</si>
  <si>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</si>
  <si>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</si>
  <si>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</si>
  <si>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</si>
  <si>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</si>
  <si>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</si>
  <si>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</si>
  <si>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</si>
  <si>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</si>
  <si>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</si>
  <si>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</si>
  <si>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</si>
  <si>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</si>
  <si>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</si>
  <si>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</si>
  <si>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</si>
  <si>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</si>
  <si>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</si>
  <si>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</si>
  <si>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</si>
  <si>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</si>
  <si>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</si>
  <si>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</si>
  <si>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</si>
  <si>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</si>
  <si>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</si>
  <si>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</si>
  <si>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</si>
  <si>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</si>
  <si>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</si>
  <si>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</si>
  <si>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</si>
  <si>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</si>
  <si>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</si>
  <si>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</si>
  <si>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</si>
  <si>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</si>
  <si>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</si>
  <si>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</si>
  <si>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</si>
  <si>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</si>
  <si>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</si>
  <si>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</si>
  <si>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</si>
  <si>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</si>
  <si>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</si>
  <si>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</si>
  <si>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</si>
  <si>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</si>
  <si>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</si>
  <si>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</si>
  <si>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</si>
  <si>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</si>
  <si>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</si>
  <si>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</si>
  <si>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</si>
  <si>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</si>
  <si>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</si>
  <si>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</si>
  <si>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</si>
  <si>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</si>
  <si>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</si>
  <si>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</si>
  <si>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</si>
  <si>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</si>
  <si>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Vlastiti</t>
  </si>
  <si>
    <t>Glazbena škola Josipa Runjanina Vinkovci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</si>
  <si>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</si>
  <si>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</si>
  <si>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</si>
  <si>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</si>
  <si>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</si>
  <si>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</si>
  <si>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</si>
  <si>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</si>
  <si>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Županija</t>
  </si>
  <si>
    <t>Grad Vinkovci</t>
  </si>
  <si>
    <t>Plan 2019.</t>
  </si>
  <si>
    <t>Plan 2020.</t>
  </si>
  <si>
    <t xml:space="preserve">Plan za 2019. </t>
  </si>
  <si>
    <t>* državni proračun- MZO (plaće)</t>
  </si>
  <si>
    <t>Plan 2021.</t>
  </si>
  <si>
    <t>Pokrivanje djela manjka iz prethodne godine</t>
  </si>
  <si>
    <t>Plan za 2019.</t>
  </si>
  <si>
    <t>2019.</t>
  </si>
  <si>
    <t>Pokrivanje manjka iz 2018. godine</t>
  </si>
  <si>
    <t>UKUPNO</t>
  </si>
  <si>
    <t>65264, 66151</t>
  </si>
  <si>
    <t>Povećanje/smanjenje</t>
  </si>
  <si>
    <t>Manjak iz prethodne godine</t>
  </si>
  <si>
    <t>Prihodi poslovanja</t>
  </si>
  <si>
    <t>Pomoći pror.koris.iz proračuna koji im nije nadležan-Ministarstvo znanosti i obrazovanja (plaće)</t>
  </si>
  <si>
    <t>Pomoći pror.koris.iz proračuna koji im nije nadležan-Ministarsvo kulture (natjecanje)</t>
  </si>
  <si>
    <t>Pomoći od ostalih subjekata unutar općeg proračuna- Hrvatski zavod za zapošljavanje (SOR)</t>
  </si>
  <si>
    <t>Pomoći pror.koris.iz proračuna koji im nije nadležan-Agencija za odgoj i obrazovanje (natjecanja)</t>
  </si>
  <si>
    <t>Pomoći pror.koris.iz proračuna koji im nije nadležan-Vukovarsko srijemska županija (prijevoz)</t>
  </si>
  <si>
    <t>Prihodi iz proračuna za redovnu djelatnost-Grad Vinkovci (decentralizirana sredstva)</t>
  </si>
  <si>
    <t>Prihodi iz proračuna za redovnu djelatnost-Grad Vinkovci (najam i natjecanje)</t>
  </si>
  <si>
    <t>Prihodi od prodaje nefinancijske imovine</t>
  </si>
  <si>
    <t>Prihodi od prodaje postrojenja i opreme</t>
  </si>
  <si>
    <t>Ukupni prihodi poslovanja i prihodi od prodaje nefinancijske imovine (umanjenje nakon pokrića manjka od 30.000,00 kn)</t>
  </si>
  <si>
    <t>I. IZMJENA I DOPUNA FINANCIJSKOG PLANA ZA 2019. GODINU</t>
  </si>
  <si>
    <t xml:space="preserve">Ostali prihodi </t>
  </si>
  <si>
    <t>Prihodi od pozitivnih tečajnih razlika</t>
  </si>
  <si>
    <t xml:space="preserve">I. IZMJENA I DOPUNA FINANCIJSKOG PLANA ZA 2019. GODINU S PREGLEDOM PROJEKCIJA ZA 2019. I 2020. </t>
  </si>
  <si>
    <t>Prihodi od nefinancijske imovine</t>
  </si>
  <si>
    <t xml:space="preserve">I. IZMJENE I DOPUNE FINANCIJSKOG PLANA - Prihodi i primici za 2019. </t>
  </si>
  <si>
    <r>
      <t>prihoda i primitaka</t>
    </r>
    <r>
      <rPr>
        <b/>
        <vertAlign val="superscript"/>
        <sz val="12"/>
        <rFont val="Times New Roman"/>
        <family val="1"/>
        <charset val="238"/>
      </rPr>
      <t xml:space="preserve"> *2 </t>
    </r>
    <r>
      <rPr>
        <b/>
        <sz val="12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</si>
  <si>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2"/>
        <rFont val="Times New Roman"/>
        <family val="1"/>
        <charset val="238"/>
      </rPr>
      <t>*1</t>
    </r>
  </si>
  <si>
    <t>Vlastiti prihodi 65264, 66151, 68311, 64161</t>
  </si>
  <si>
    <t>Prihodi od prodaje postrojenja i opreme 722</t>
  </si>
  <si>
    <t>Ravnatelj: __________________________________</t>
  </si>
  <si>
    <t xml:space="preserve">M.P. </t>
  </si>
  <si>
    <t xml:space="preserve">                            Ravnatelj: __________________________________</t>
  </si>
  <si>
    <t>Vinkovci, lipanj 2019.g.</t>
  </si>
  <si>
    <t>Pomoći pror.koris.iz proračuna koji im nije nadležan-Ministarstvo znanosti i obrazovanja (lektira)</t>
  </si>
  <si>
    <t>Donacije od pravnih osoba, fizičkih osoba i subjekata izvan općeg proračuna</t>
  </si>
  <si>
    <t xml:space="preserve">Plan od 05.06.2019. </t>
  </si>
  <si>
    <t>* državni proračun- MZO (lektira)</t>
  </si>
  <si>
    <t>* državni proračun- Ministarstvo kulture (natjecanje)</t>
  </si>
  <si>
    <t>Donacije od pravnih osoba, fizičkih osoba i subjekata izvan općeg proračuna 663</t>
  </si>
  <si>
    <t>Izmjene od 04.06.2019.</t>
  </si>
  <si>
    <t>04.06.2019.</t>
  </si>
  <si>
    <t>Datum: 04.06.2019.</t>
  </si>
  <si>
    <t>Izmjena od 04.06.2019.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</si>
</sst>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5"/>
      <name val="Times New Roman"/>
      <family val="1"/>
      <charset val="238"/>
    </font>
    <font>
      <sz val="15"/>
      <color theme="1"/>
      <name val="Times New Roman"/>
      <family val="1"/>
      <charset val="238"/>
    </font>
    <font>
      <b/>
      <sz val="15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315">
    <xf numFmtId="0" fontId="0" fillId="0" borderId="0" xfId="0"/>
    <xf numFmtId="3" fontId="5" fillId="0" borderId="0" xfId="0" applyNumberFormat="1" applyFont="1" applyAlignment="1">
      <alignment wrapText="1"/>
    </xf>
    <xf numFmtId="0" fontId="7" fillId="9" borderId="16" xfId="1" applyFont="1" applyFill="1" applyBorder="1"/>
    <xf numFmtId="0" fontId="8" fillId="0" borderId="0" xfId="0" applyFont="1"/>
    <xf numFmtId="4" fontId="7" fillId="5" borderId="9" xfId="1" applyNumberFormat="1" applyFont="1" applyFill="1" applyBorder="1" applyAlignment="1">
      <alignment horizontal="right" wrapText="1"/>
    </xf>
    <xf numFmtId="164" fontId="7" fillId="9" borderId="25" xfId="1" applyNumberFormat="1" applyFont="1" applyFill="1" applyBorder="1" applyAlignment="1">
      <alignment horizontal="center" vertical="center" wrapText="1"/>
    </xf>
    <xf numFmtId="164" fontId="7" fillId="9" borderId="24" xfId="1" applyNumberFormat="1" applyFont="1" applyFill="1" applyBorder="1" applyAlignment="1">
      <alignment horizontal="center" vertical="center" wrapText="1"/>
    </xf>
    <xf numFmtId="164" fontId="7" fillId="9" borderId="38" xfId="1" applyNumberFormat="1" applyFont="1" applyFill="1" applyBorder="1" applyAlignment="1">
      <alignment horizontal="center" vertical="center" wrapText="1"/>
    </xf>
    <xf numFmtId="0" fontId="7" fillId="9" borderId="24" xfId="1" applyNumberFormat="1" applyFont="1" applyFill="1" applyBorder="1" applyAlignment="1">
      <alignment horizontal="center" wrapText="1"/>
    </xf>
    <xf numFmtId="0" fontId="12" fillId="0" borderId="0" xfId="0" applyFont="1"/>
    <xf numFmtId="0" fontId="10" fillId="0" borderId="0" xfId="1" applyFont="1"/>
    <xf numFmtId="0" fontId="7" fillId="0" borderId="0" xfId="1" applyFont="1" applyAlignment="1">
      <alignment horizontal="right"/>
    </xf>
    <xf numFmtId="0" fontId="7" fillId="2" borderId="16" xfId="1" applyFont="1" applyFill="1" applyBorder="1" applyAlignment="1">
      <alignment horizontal="center" vertical="center"/>
    </xf>
    <xf numFmtId="49" fontId="7" fillId="2" borderId="24" xfId="1" applyNumberFormat="1" applyFont="1" applyFill="1" applyBorder="1" applyAlignment="1">
      <alignment horizontal="center" vertical="center" wrapText="1"/>
    </xf>
    <xf numFmtId="49" fontId="7" fillId="2" borderId="25" xfId="1" applyNumberFormat="1" applyFont="1" applyFill="1" applyBorder="1" applyAlignment="1">
      <alignment horizontal="center" vertical="center" wrapText="1"/>
    </xf>
    <xf numFmtId="49" fontId="7" fillId="9" borderId="24" xfId="1" applyNumberFormat="1" applyFont="1" applyFill="1" applyBorder="1" applyAlignment="1">
      <alignment horizontal="center" wrapText="1"/>
    </xf>
    <xf numFmtId="49" fontId="10" fillId="5" borderId="29" xfId="1" applyNumberFormat="1" applyFont="1" applyFill="1" applyBorder="1" applyAlignment="1">
      <alignment horizontal="right" wrapText="1"/>
    </xf>
    <xf numFmtId="49" fontId="10" fillId="5" borderId="1" xfId="1" applyNumberFormat="1" applyFont="1" applyFill="1" applyBorder="1" applyAlignment="1">
      <alignment horizontal="right" wrapText="1"/>
    </xf>
    <xf numFmtId="0" fontId="10" fillId="5" borderId="1" xfId="1" applyFont="1" applyFill="1" applyBorder="1"/>
    <xf numFmtId="3" fontId="10" fillId="5" borderId="1" xfId="1" applyNumberFormat="1" applyFont="1" applyFill="1" applyBorder="1" applyAlignment="1">
      <alignment horizontal="right"/>
    </xf>
    <xf numFmtId="3" fontId="10" fillId="3" borderId="1" xfId="1" applyNumberFormat="1" applyFont="1" applyFill="1" applyBorder="1" applyAlignment="1">
      <alignment horizontal="right"/>
    </xf>
    <xf numFmtId="4" fontId="10" fillId="3" borderId="1" xfId="1" applyNumberFormat="1" applyFont="1" applyFill="1" applyBorder="1" applyAlignment="1">
      <alignment horizontal="right"/>
    </xf>
    <xf numFmtId="4" fontId="10" fillId="3" borderId="1" xfId="1" applyNumberFormat="1" applyFont="1" applyFill="1" applyBorder="1" applyAlignment="1">
      <alignment horizontal="right" wrapText="1"/>
    </xf>
    <xf numFmtId="4" fontId="10" fillId="3" borderId="20" xfId="1" applyNumberFormat="1" applyFont="1" applyFill="1" applyBorder="1" applyAlignment="1">
      <alignment horizontal="right" wrapText="1"/>
    </xf>
    <xf numFmtId="4" fontId="7" fillId="9" borderId="24" xfId="1" applyNumberFormat="1" applyFont="1" applyFill="1" applyBorder="1"/>
    <xf numFmtId="4" fontId="7" fillId="9" borderId="38" xfId="1" applyNumberFormat="1" applyFont="1" applyFill="1" applyBorder="1"/>
    <xf numFmtId="0" fontId="7" fillId="0" borderId="0" xfId="1" applyFont="1" applyBorder="1" applyAlignment="1">
      <alignment wrapText="1"/>
    </xf>
    <xf numFmtId="0" fontId="10" fillId="0" borderId="0" xfId="1" applyFont="1" applyBorder="1"/>
    <xf numFmtId="3" fontId="7" fillId="0" borderId="0" xfId="1" applyNumberFormat="1" applyFont="1" applyBorder="1"/>
    <xf numFmtId="0" fontId="7" fillId="3" borderId="36" xfId="1" applyNumberFormat="1" applyFont="1" applyFill="1" applyBorder="1" applyAlignment="1">
      <alignment horizontal="left"/>
    </xf>
    <xf numFmtId="3" fontId="7" fillId="3" borderId="24" xfId="1" applyNumberFormat="1" applyFont="1" applyFill="1" applyBorder="1" applyAlignment="1">
      <alignment horizontal="right"/>
    </xf>
    <xf numFmtId="4" fontId="7" fillId="3" borderId="24" xfId="1" applyNumberFormat="1" applyFont="1" applyFill="1" applyBorder="1" applyAlignment="1">
      <alignment horizontal="right"/>
    </xf>
    <xf numFmtId="0" fontId="7" fillId="5" borderId="10" xfId="1" applyNumberFormat="1" applyFont="1" applyFill="1" applyBorder="1" applyAlignment="1">
      <alignment horizontal="right" wrapText="1"/>
    </xf>
    <xf numFmtId="0" fontId="13" fillId="5" borderId="13" xfId="1" applyNumberFormat="1" applyFont="1" applyFill="1" applyBorder="1" applyAlignment="1">
      <alignment horizontal="right" wrapText="1"/>
    </xf>
    <xf numFmtId="0" fontId="13" fillId="3" borderId="39" xfId="1" applyFont="1" applyFill="1" applyBorder="1"/>
    <xf numFmtId="0" fontId="13" fillId="3" borderId="19" xfId="1" applyFont="1" applyFill="1" applyBorder="1" applyAlignment="1">
      <alignment wrapText="1"/>
    </xf>
    <xf numFmtId="3" fontId="13" fillId="3" borderId="2" xfId="1" applyNumberFormat="1" applyFont="1" applyFill="1" applyBorder="1" applyAlignment="1">
      <alignment horizontal="left"/>
    </xf>
    <xf numFmtId="0" fontId="13" fillId="3" borderId="2" xfId="1" applyNumberFormat="1" applyFont="1" applyFill="1" applyBorder="1" applyAlignment="1">
      <alignment horizontal="left" wrapText="1"/>
    </xf>
    <xf numFmtId="0" fontId="13" fillId="3" borderId="2" xfId="1" applyNumberFormat="1" applyFont="1" applyFill="1" applyBorder="1" applyAlignment="1">
      <alignment horizontal="left"/>
    </xf>
    <xf numFmtId="0" fontId="7" fillId="2" borderId="39" xfId="1" applyFont="1" applyFill="1" applyBorder="1"/>
    <xf numFmtId="49" fontId="7" fillId="2" borderId="29" xfId="1" applyNumberFormat="1" applyFont="1" applyFill="1" applyBorder="1" applyAlignment="1">
      <alignment horizontal="center" wrapText="1"/>
    </xf>
    <xf numFmtId="49" fontId="7" fillId="2" borderId="40" xfId="1" applyNumberFormat="1" applyFont="1" applyFill="1" applyBorder="1" applyAlignment="1">
      <alignment horizontal="center" vertical="center" wrapText="1"/>
    </xf>
    <xf numFmtId="49" fontId="7" fillId="2" borderId="29" xfId="1" applyNumberFormat="1" applyFont="1" applyFill="1" applyBorder="1" applyAlignment="1">
      <alignment horizontal="center" vertical="center" wrapText="1"/>
    </xf>
    <xf numFmtId="49" fontId="7" fillId="2" borderId="41" xfId="1" applyNumberFormat="1" applyFont="1" applyFill="1" applyBorder="1" applyAlignment="1">
      <alignment horizontal="center" vertical="center" wrapText="1"/>
    </xf>
    <xf numFmtId="0" fontId="7" fillId="9" borderId="36" xfId="1" applyNumberFormat="1" applyFont="1" applyFill="1" applyBorder="1" applyAlignment="1">
      <alignment horizontal="left" wrapText="1"/>
    </xf>
    <xf numFmtId="4" fontId="7" fillId="9" borderId="24" xfId="1" applyNumberFormat="1" applyFont="1" applyFill="1" applyBorder="1" applyAlignment="1">
      <alignment horizontal="right" wrapText="1"/>
    </xf>
    <xf numFmtId="0" fontId="7" fillId="9" borderId="17" xfId="1" applyFont="1" applyFill="1" applyBorder="1"/>
    <xf numFmtId="3" fontId="7" fillId="5" borderId="24" xfId="1" applyNumberFormat="1" applyFont="1" applyFill="1" applyBorder="1" applyAlignment="1">
      <alignment horizontal="right"/>
    </xf>
    <xf numFmtId="4" fontId="7" fillId="5" borderId="24" xfId="1" applyNumberFormat="1" applyFont="1" applyFill="1" applyBorder="1" applyAlignment="1">
      <alignment horizontal="right"/>
    </xf>
    <xf numFmtId="0" fontId="13" fillId="5" borderId="10" xfId="1" applyNumberFormat="1" applyFont="1" applyFill="1" applyBorder="1" applyAlignment="1">
      <alignment horizontal="right"/>
    </xf>
    <xf numFmtId="4" fontId="13" fillId="5" borderId="9" xfId="1" applyNumberFormat="1" applyFont="1" applyFill="1" applyBorder="1" applyAlignment="1">
      <alignment horizontal="right"/>
    </xf>
    <xf numFmtId="0" fontId="13" fillId="5" borderId="11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/>
    </xf>
    <xf numFmtId="4" fontId="13" fillId="5" borderId="23" xfId="1" applyNumberFormat="1" applyFont="1" applyFill="1" applyBorder="1" applyAlignment="1">
      <alignment horizontal="right" wrapText="1"/>
    </xf>
    <xf numFmtId="0" fontId="13" fillId="5" borderId="9" xfId="1" applyNumberFormat="1" applyFont="1" applyFill="1" applyBorder="1" applyAlignment="1">
      <alignment horizontal="right"/>
    </xf>
    <xf numFmtId="0" fontId="13" fillId="5" borderId="1" xfId="1" applyNumberFormat="1" applyFont="1" applyFill="1" applyBorder="1" applyAlignment="1">
      <alignment horizontal="right"/>
    </xf>
    <xf numFmtId="4" fontId="13" fillId="5" borderId="1" xfId="1" applyNumberFormat="1" applyFont="1" applyFill="1" applyBorder="1" applyAlignment="1">
      <alignment horizontal="right" shrinkToFit="1"/>
    </xf>
    <xf numFmtId="0" fontId="10" fillId="5" borderId="23" xfId="1" applyFont="1" applyFill="1" applyBorder="1"/>
    <xf numFmtId="4" fontId="13" fillId="5" borderId="23" xfId="1" applyNumberFormat="1" applyFont="1" applyFill="1" applyBorder="1" applyAlignment="1">
      <alignment horizontal="right"/>
    </xf>
    <xf numFmtId="0" fontId="13" fillId="5" borderId="31" xfId="1" applyNumberFormat="1" applyFont="1" applyFill="1" applyBorder="1" applyAlignment="1">
      <alignment horizontal="right"/>
    </xf>
    <xf numFmtId="4" fontId="13" fillId="5" borderId="31" xfId="1" applyNumberFormat="1" applyFont="1" applyFill="1" applyBorder="1" applyAlignment="1">
      <alignment horizontal="right"/>
    </xf>
    <xf numFmtId="0" fontId="13" fillId="3" borderId="8" xfId="1" applyNumberFormat="1" applyFont="1" applyFill="1" applyBorder="1"/>
    <xf numFmtId="0" fontId="13" fillId="3" borderId="2" xfId="1" applyNumberFormat="1" applyFont="1" applyFill="1" applyBorder="1"/>
    <xf numFmtId="0" fontId="13" fillId="3" borderId="3" xfId="1" applyNumberFormat="1" applyFont="1" applyFill="1" applyBorder="1"/>
    <xf numFmtId="0" fontId="13" fillId="3" borderId="2" xfId="1" applyNumberFormat="1" applyFont="1" applyFill="1" applyBorder="1" applyAlignment="1">
      <alignment shrinkToFit="1"/>
    </xf>
    <xf numFmtId="0" fontId="13" fillId="3" borderId="12" xfId="1" applyNumberFormat="1" applyFont="1" applyFill="1" applyBorder="1"/>
    <xf numFmtId="0" fontId="10" fillId="3" borderId="8" xfId="0" applyNumberFormat="1" applyFont="1" applyFill="1" applyBorder="1" applyAlignment="1">
      <alignment horizontal="left" wrapText="1"/>
    </xf>
    <xf numFmtId="0" fontId="10" fillId="3" borderId="12" xfId="0" applyNumberFormat="1" applyFont="1" applyFill="1" applyBorder="1" applyAlignment="1">
      <alignment horizontal="left"/>
    </xf>
    <xf numFmtId="4" fontId="13" fillId="5" borderId="5" xfId="1" applyNumberFormat="1" applyFont="1" applyFill="1" applyBorder="1" applyAlignment="1">
      <alignment horizontal="right" wrapText="1"/>
    </xf>
    <xf numFmtId="4" fontId="13" fillId="5" borderId="1" xfId="1" applyNumberFormat="1" applyFont="1" applyFill="1" applyBorder="1" applyAlignment="1">
      <alignment horizontal="right" wrapText="1"/>
    </xf>
    <xf numFmtId="0" fontId="7" fillId="9" borderId="37" xfId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5" borderId="1" xfId="1" applyNumberFormat="1" applyFont="1" applyFill="1" applyBorder="1" applyAlignment="1">
      <alignment horizontal="right"/>
    </xf>
    <xf numFmtId="0" fontId="14" fillId="0" borderId="0" xfId="0" applyFont="1"/>
    <xf numFmtId="4" fontId="3" fillId="5" borderId="1" xfId="0" applyNumberFormat="1" applyFont="1" applyFill="1" applyBorder="1"/>
    <xf numFmtId="4" fontId="3" fillId="5" borderId="31" xfId="0" applyNumberFormat="1" applyFont="1" applyFill="1" applyBorder="1"/>
    <xf numFmtId="4" fontId="5" fillId="8" borderId="24" xfId="0" applyNumberFormat="1" applyFont="1" applyFill="1" applyBorder="1"/>
    <xf numFmtId="0" fontId="5" fillId="0" borderId="0" xfId="0" applyNumberFormat="1" applyFont="1" applyBorder="1" applyAlignment="1">
      <alignment horizontal="center"/>
    </xf>
    <xf numFmtId="3" fontId="5" fillId="5" borderId="0" xfId="0" applyNumberFormat="1" applyFont="1" applyFill="1" applyBorder="1"/>
    <xf numFmtId="3" fontId="5" fillId="0" borderId="0" xfId="0" applyNumberFormat="1" applyFont="1" applyBorder="1"/>
    <xf numFmtId="3" fontId="3" fillId="0" borderId="0" xfId="0" applyNumberFormat="1" applyFont="1" applyBorder="1"/>
    <xf numFmtId="0" fontId="8" fillId="0" borderId="0" xfId="0" applyFont="1" applyBorder="1"/>
    <xf numFmtId="0" fontId="8" fillId="5" borderId="0" xfId="0" applyFont="1" applyFill="1"/>
    <xf numFmtId="0" fontId="12" fillId="5" borderId="0" xfId="0" applyFont="1" applyFill="1"/>
    <xf numFmtId="0" fontId="7" fillId="1" borderId="22" xfId="0" applyFont="1" applyFill="1" applyBorder="1" applyAlignment="1">
      <alignment horizontal="right" vertical="center" wrapText="1"/>
    </xf>
    <xf numFmtId="0" fontId="7" fillId="1" borderId="6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4" fontId="10" fillId="0" borderId="1" xfId="0" applyNumberFormat="1" applyFont="1" applyFill="1" applyBorder="1"/>
    <xf numFmtId="4" fontId="10" fillId="5" borderId="1" xfId="0" applyNumberFormat="1" applyFont="1" applyFill="1" applyBorder="1"/>
    <xf numFmtId="4" fontId="10" fillId="0" borderId="21" xfId="0" applyNumberFormat="1" applyFont="1" applyFill="1" applyBorder="1"/>
    <xf numFmtId="4" fontId="10" fillId="0" borderId="20" xfId="0" applyNumberFormat="1" applyFont="1" applyFill="1" applyBorder="1"/>
    <xf numFmtId="4" fontId="10" fillId="0" borderId="23" xfId="0" applyNumberFormat="1" applyFont="1" applyFill="1" applyBorder="1"/>
    <xf numFmtId="0" fontId="7" fillId="0" borderId="3" xfId="0" applyFont="1" applyFill="1" applyBorder="1" applyAlignment="1">
      <alignment horizontal="left" wrapText="1"/>
    </xf>
    <xf numFmtId="4" fontId="10" fillId="0" borderId="31" xfId="0" applyNumberFormat="1" applyFont="1" applyFill="1" applyBorder="1"/>
    <xf numFmtId="4" fontId="10" fillId="5" borderId="31" xfId="0" applyNumberFormat="1" applyFont="1" applyFill="1" applyBorder="1"/>
    <xf numFmtId="4" fontId="10" fillId="0" borderId="45" xfId="0" applyNumberFormat="1" applyFont="1" applyFill="1" applyBorder="1"/>
    <xf numFmtId="4" fontId="10" fillId="0" borderId="35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0" fontId="7" fillId="0" borderId="31" xfId="0" applyFont="1" applyFill="1" applyBorder="1" applyAlignment="1">
      <alignment horizontal="left" wrapText="1"/>
    </xf>
    <xf numFmtId="0" fontId="7" fillId="8" borderId="36" xfId="0" applyFont="1" applyFill="1" applyBorder="1" applyAlignment="1">
      <alignment horizontal="center"/>
    </xf>
    <xf numFmtId="4" fontId="7" fillId="8" borderId="24" xfId="0" applyNumberFormat="1" applyFont="1" applyFill="1" applyBorder="1"/>
    <xf numFmtId="4" fontId="7" fillId="8" borderId="17" xfId="0" applyNumberFormat="1" applyFont="1" applyFill="1" applyBorder="1"/>
    <xf numFmtId="4" fontId="7" fillId="8" borderId="38" xfId="0" applyNumberFormat="1" applyFont="1" applyFill="1" applyBorder="1"/>
    <xf numFmtId="0" fontId="7" fillId="8" borderId="30" xfId="0" applyFont="1" applyFill="1" applyBorder="1" applyAlignment="1">
      <alignment horizontal="center" wrapText="1"/>
    </xf>
    <xf numFmtId="4" fontId="7" fillId="8" borderId="40" xfId="0" applyNumberFormat="1" applyFont="1" applyFill="1" applyBorder="1" applyAlignment="1"/>
    <xf numFmtId="0" fontId="10" fillId="5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7" fillId="4" borderId="24" xfId="0" quotePrefix="1" applyFont="1" applyFill="1" applyBorder="1" applyAlignment="1">
      <alignment horizontal="center" wrapText="1"/>
    </xf>
    <xf numFmtId="0" fontId="10" fillId="0" borderId="0" xfId="0" quotePrefix="1" applyFont="1" applyAlignment="1">
      <alignment wrapText="1"/>
    </xf>
    <xf numFmtId="0" fontId="10" fillId="0" borderId="0" xfId="0" applyFont="1"/>
    <xf numFmtId="3" fontId="7" fillId="5" borderId="0" xfId="0" applyNumberFormat="1" applyFont="1" applyFill="1" applyBorder="1"/>
    <xf numFmtId="3" fontId="7" fillId="0" borderId="0" xfId="0" applyNumberFormat="1" applyFont="1" applyBorder="1"/>
    <xf numFmtId="3" fontId="10" fillId="0" borderId="0" xfId="0" applyNumberFormat="1" applyFont="1" applyBorder="1"/>
    <xf numFmtId="0" fontId="12" fillId="0" borderId="0" xfId="0" applyFont="1" applyBorder="1"/>
    <xf numFmtId="3" fontId="10" fillId="5" borderId="0" xfId="0" applyNumberFormat="1" applyFont="1" applyFill="1" applyBorder="1"/>
    <xf numFmtId="0" fontId="13" fillId="0" borderId="0" xfId="0" applyFont="1"/>
    <xf numFmtId="0" fontId="13" fillId="5" borderId="0" xfId="0" applyFont="1" applyFill="1"/>
    <xf numFmtId="0" fontId="10" fillId="5" borderId="0" xfId="0" applyFont="1" applyFill="1"/>
    <xf numFmtId="0" fontId="10" fillId="0" borderId="0" xfId="0" applyFont="1" applyBorder="1"/>
    <xf numFmtId="0" fontId="18" fillId="7" borderId="32" xfId="0" applyFont="1" applyFill="1" applyBorder="1"/>
    <xf numFmtId="0" fontId="19" fillId="7" borderId="0" xfId="0" applyFont="1" applyFill="1"/>
    <xf numFmtId="0" fontId="19" fillId="0" borderId="0" xfId="0" applyFont="1"/>
    <xf numFmtId="0" fontId="19" fillId="5" borderId="0" xfId="0" applyFont="1" applyFill="1"/>
    <xf numFmtId="0" fontId="20" fillId="1" borderId="3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0" fontId="22" fillId="0" borderId="0" xfId="1" applyFont="1"/>
    <xf numFmtId="49" fontId="22" fillId="0" borderId="0" xfId="1" applyNumberFormat="1" applyFont="1" applyAlignment="1">
      <alignment horizontal="center" wrapText="1"/>
    </xf>
    <xf numFmtId="0" fontId="23" fillId="0" borderId="0" xfId="0" quotePrefix="1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5" borderId="0" xfId="0" applyFont="1" applyFill="1" applyAlignment="1">
      <alignment wrapText="1"/>
    </xf>
    <xf numFmtId="0" fontId="24" fillId="0" borderId="0" xfId="0" applyNumberFormat="1" applyFont="1" applyBorder="1" applyAlignment="1">
      <alignment horizontal="center"/>
    </xf>
    <xf numFmtId="0" fontId="23" fillId="0" borderId="0" xfId="0" applyFont="1" applyBorder="1"/>
    <xf numFmtId="0" fontId="23" fillId="0" borderId="0" xfId="0" applyFont="1"/>
    <xf numFmtId="3" fontId="24" fillId="0" borderId="0" xfId="0" applyNumberFormat="1" applyFont="1" applyBorder="1" applyAlignment="1">
      <alignment horizontal="center"/>
    </xf>
    <xf numFmtId="3" fontId="24" fillId="5" borderId="0" xfId="0" applyNumberFormat="1" applyFont="1" applyFill="1" applyBorder="1"/>
    <xf numFmtId="3" fontId="23" fillId="0" borderId="0" xfId="0" applyNumberFormat="1" applyFont="1" applyBorder="1" applyAlignment="1">
      <alignment horizontal="center" wrapText="1"/>
    </xf>
    <xf numFmtId="3" fontId="23" fillId="5" borderId="0" xfId="0" applyNumberFormat="1" applyFont="1" applyFill="1" applyBorder="1"/>
    <xf numFmtId="0" fontId="25" fillId="0" borderId="0" xfId="0" applyFont="1" applyBorder="1" applyAlignment="1">
      <alignment horizontal="center"/>
    </xf>
    <xf numFmtId="0" fontId="26" fillId="0" borderId="0" xfId="0" applyFont="1"/>
    <xf numFmtId="3" fontId="27" fillId="0" borderId="0" xfId="0" applyNumberFormat="1" applyFont="1"/>
    <xf numFmtId="0" fontId="25" fillId="5" borderId="0" xfId="0" applyFont="1" applyFill="1"/>
    <xf numFmtId="0" fontId="23" fillId="5" borderId="0" xfId="0" applyFont="1" applyFill="1"/>
    <xf numFmtId="0" fontId="23" fillId="0" borderId="0" xfId="1" applyFont="1"/>
    <xf numFmtId="49" fontId="23" fillId="0" borderId="0" xfId="1" applyNumberFormat="1" applyFont="1" applyAlignment="1">
      <alignment horizontal="center" wrapText="1"/>
    </xf>
    <xf numFmtId="0" fontId="28" fillId="0" borderId="0" xfId="0" applyFont="1"/>
    <xf numFmtId="0" fontId="26" fillId="5" borderId="0" xfId="0" applyFont="1" applyFill="1"/>
    <xf numFmtId="4" fontId="28" fillId="0" borderId="0" xfId="0" applyNumberFormat="1" applyFont="1"/>
    <xf numFmtId="3" fontId="3" fillId="0" borderId="0" xfId="0" applyNumberFormat="1" applyFont="1"/>
    <xf numFmtId="3" fontId="10" fillId="0" borderId="0" xfId="0" applyNumberFormat="1" applyFont="1"/>
    <xf numFmtId="0" fontId="29" fillId="5" borderId="0" xfId="0" applyFont="1" applyFill="1" applyBorder="1" applyAlignment="1">
      <alignment horizontal="center"/>
    </xf>
    <xf numFmtId="3" fontId="7" fillId="0" borderId="27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wrapText="1"/>
    </xf>
    <xf numFmtId="3" fontId="7" fillId="0" borderId="0" xfId="0" quotePrefix="1" applyNumberFormat="1" applyFont="1" applyAlignment="1">
      <alignment horizontal="left"/>
    </xf>
    <xf numFmtId="3" fontId="30" fillId="8" borderId="33" xfId="0" applyNumberFormat="1" applyFont="1" applyFill="1" applyBorder="1" applyAlignment="1">
      <alignment horizontal="center" vertical="center"/>
    </xf>
    <xf numFmtId="3" fontId="5" fillId="8" borderId="5" xfId="0" applyNumberFormat="1" applyFont="1" applyFill="1" applyBorder="1" applyAlignment="1">
      <alignment horizontal="center" vertical="center"/>
    </xf>
    <xf numFmtId="3" fontId="5" fillId="8" borderId="34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" fontId="5" fillId="4" borderId="21" xfId="3" applyNumberFormat="1" applyFont="1" applyFill="1" applyBorder="1" applyAlignment="1">
      <alignment horizontal="right"/>
    </xf>
    <xf numFmtId="4" fontId="5" fillId="4" borderId="1" xfId="3" applyNumberFormat="1" applyFont="1" applyFill="1" applyBorder="1" applyAlignment="1">
      <alignment horizontal="right"/>
    </xf>
    <xf numFmtId="4" fontId="5" fillId="4" borderId="20" xfId="3" applyNumberFormat="1" applyFont="1" applyFill="1" applyBorder="1" applyAlignment="1">
      <alignment horizontal="right"/>
    </xf>
    <xf numFmtId="3" fontId="31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43" fontId="10" fillId="0" borderId="0" xfId="3" applyFont="1" applyBorder="1"/>
    <xf numFmtId="3" fontId="5" fillId="8" borderId="14" xfId="0" applyNumberFormat="1" applyFont="1" applyFill="1" applyBorder="1" applyAlignment="1">
      <alignment horizontal="center"/>
    </xf>
    <xf numFmtId="4" fontId="5" fillId="8" borderId="43" xfId="0" applyNumberFormat="1" applyFont="1" applyFill="1" applyBorder="1"/>
    <xf numFmtId="4" fontId="5" fillId="8" borderId="15" xfId="0" applyNumberFormat="1" applyFont="1" applyFill="1" applyBorder="1"/>
    <xf numFmtId="4" fontId="5" fillId="8" borderId="18" xfId="0" applyNumberFormat="1" applyFont="1" applyFill="1" applyBorder="1"/>
    <xf numFmtId="43" fontId="7" fillId="0" borderId="0" xfId="3" applyFont="1" applyBorder="1"/>
    <xf numFmtId="3" fontId="5" fillId="5" borderId="28" xfId="0" applyNumberFormat="1" applyFont="1" applyFill="1" applyBorder="1" applyAlignment="1">
      <alignment horizontal="center" wrapText="1"/>
    </xf>
    <xf numFmtId="4" fontId="5" fillId="5" borderId="42" xfId="0" applyNumberFormat="1" applyFont="1" applyFill="1" applyBorder="1"/>
    <xf numFmtId="4" fontId="32" fillId="5" borderId="0" xfId="0" applyNumberFormat="1" applyFont="1" applyFill="1" applyBorder="1"/>
    <xf numFmtId="3" fontId="10" fillId="5" borderId="0" xfId="0" applyNumberFormat="1" applyFont="1" applyFill="1"/>
    <xf numFmtId="43" fontId="7" fillId="5" borderId="0" xfId="3" applyFont="1" applyFill="1" applyBorder="1"/>
    <xf numFmtId="3" fontId="6" fillId="8" borderId="36" xfId="0" applyNumberFormat="1" applyFont="1" applyFill="1" applyBorder="1" applyAlignment="1">
      <alignment horizontal="center"/>
    </xf>
    <xf numFmtId="4" fontId="6" fillId="8" borderId="38" xfId="0" applyNumberFormat="1" applyFont="1" applyFill="1" applyBorder="1"/>
    <xf numFmtId="3" fontId="32" fillId="5" borderId="0" xfId="0" applyNumberFormat="1" applyFont="1" applyFill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/>
    <xf numFmtId="3" fontId="10" fillId="0" borderId="0" xfId="0" applyNumberFormat="1" applyFont="1" applyAlignment="1">
      <alignment wrapText="1"/>
    </xf>
    <xf numFmtId="3" fontId="5" fillId="0" borderId="0" xfId="0" quotePrefix="1" applyNumberFormat="1" applyFont="1" applyFill="1" applyBorder="1" applyAlignment="1">
      <alignment horizontal="left"/>
    </xf>
    <xf numFmtId="3" fontId="5" fillId="0" borderId="0" xfId="0" applyNumberFormat="1" applyFont="1"/>
    <xf numFmtId="0" fontId="5" fillId="8" borderId="36" xfId="0" quotePrefix="1" applyNumberFormat="1" applyFont="1" applyFill="1" applyBorder="1" applyAlignment="1">
      <alignment horizontal="center" vertical="center" wrapText="1"/>
    </xf>
    <xf numFmtId="0" fontId="5" fillId="8" borderId="24" xfId="0" applyNumberFormat="1" applyFont="1" applyFill="1" applyBorder="1" applyAlignment="1">
      <alignment horizontal="center" vertical="center" wrapText="1"/>
    </xf>
    <xf numFmtId="3" fontId="5" fillId="8" borderId="24" xfId="0" applyNumberFormat="1" applyFont="1" applyFill="1" applyBorder="1" applyAlignment="1">
      <alignment horizontal="center" vertical="center" wrapText="1"/>
    </xf>
    <xf numFmtId="3" fontId="33" fillId="5" borderId="0" xfId="0" applyNumberFormat="1" applyFont="1" applyFill="1" applyBorder="1" applyAlignment="1">
      <alignment horizontal="center" vertical="center" wrapText="1"/>
    </xf>
    <xf numFmtId="0" fontId="5" fillId="4" borderId="36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4" fontId="5" fillId="4" borderId="24" xfId="0" applyNumberFormat="1" applyFont="1" applyFill="1" applyBorder="1"/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4" fontId="3" fillId="0" borderId="9" xfId="0" applyNumberFormat="1" applyFont="1" applyBorder="1"/>
    <xf numFmtId="4" fontId="3" fillId="5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/>
    <xf numFmtId="4" fontId="5" fillId="5" borderId="9" xfId="0" applyNumberFormat="1" applyFont="1" applyFill="1" applyBorder="1"/>
    <xf numFmtId="0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4" fontId="5" fillId="5" borderId="1" xfId="0" applyNumberFormat="1" applyFont="1" applyFill="1" applyBorder="1"/>
    <xf numFmtId="0" fontId="3" fillId="0" borderId="3" xfId="0" applyNumberFormat="1" applyFont="1" applyBorder="1" applyAlignment="1">
      <alignment horizontal="center"/>
    </xf>
    <xf numFmtId="0" fontId="3" fillId="0" borderId="31" xfId="0" applyNumberFormat="1" applyFont="1" applyBorder="1" applyAlignment="1">
      <alignment horizontal="center"/>
    </xf>
    <xf numFmtId="4" fontId="3" fillId="0" borderId="31" xfId="0" applyNumberFormat="1" applyFont="1" applyBorder="1"/>
    <xf numFmtId="4" fontId="5" fillId="5" borderId="31" xfId="0" applyNumberFormat="1" applyFont="1" applyFill="1" applyBorder="1"/>
    <xf numFmtId="0" fontId="3" fillId="0" borderId="9" xfId="0" applyNumberFormat="1" applyFont="1" applyBorder="1" applyAlignment="1">
      <alignment horizontal="center" wrapText="1"/>
    </xf>
    <xf numFmtId="4" fontId="3" fillId="5" borderId="9" xfId="0" applyNumberFormat="1" applyFont="1" applyFill="1" applyBorder="1" applyAlignment="1">
      <alignment wrapText="1"/>
    </xf>
    <xf numFmtId="0" fontId="3" fillId="0" borderId="1" xfId="0" applyNumberFormat="1" applyFont="1" applyBorder="1" applyAlignment="1">
      <alignment horizontal="center" wrapText="1"/>
    </xf>
    <xf numFmtId="4" fontId="3" fillId="5" borderId="1" xfId="0" applyNumberFormat="1" applyFont="1" applyFill="1" applyBorder="1" applyAlignment="1">
      <alignment wrapText="1"/>
    </xf>
    <xf numFmtId="0" fontId="3" fillId="0" borderId="31" xfId="0" applyNumberFormat="1" applyFont="1" applyBorder="1" applyAlignment="1">
      <alignment horizontal="center" wrapText="1"/>
    </xf>
    <xf numFmtId="4" fontId="3" fillId="5" borderId="31" xfId="0" applyNumberFormat="1" applyFont="1" applyFill="1" applyBorder="1" applyAlignment="1">
      <alignment wrapText="1"/>
    </xf>
    <xf numFmtId="0" fontId="3" fillId="0" borderId="1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4" fontId="3" fillId="5" borderId="23" xfId="0" applyNumberFormat="1" applyFont="1" applyFill="1" applyBorder="1"/>
    <xf numFmtId="4" fontId="3" fillId="5" borderId="23" xfId="0" applyNumberFormat="1" applyFont="1" applyFill="1" applyBorder="1" applyAlignment="1">
      <alignment wrapText="1"/>
    </xf>
    <xf numFmtId="4" fontId="5" fillId="5" borderId="23" xfId="0" applyNumberFormat="1" applyFont="1" applyFill="1" applyBorder="1"/>
    <xf numFmtId="0" fontId="5" fillId="4" borderId="24" xfId="0" applyNumberFormat="1" applyFont="1" applyFill="1" applyBorder="1" applyAlignment="1">
      <alignment horizontal="center" wrapText="1"/>
    </xf>
    <xf numFmtId="4" fontId="5" fillId="4" borderId="24" xfId="0" applyNumberFormat="1" applyFont="1" applyFill="1" applyBorder="1" applyAlignment="1">
      <alignment wrapText="1"/>
    </xf>
    <xf numFmtId="3" fontId="7" fillId="0" borderId="0" xfId="0" applyNumberFormat="1" applyFont="1"/>
    <xf numFmtId="0" fontId="34" fillId="0" borderId="0" xfId="0" applyFont="1"/>
    <xf numFmtId="0" fontId="5" fillId="4" borderId="24" xfId="0" applyNumberFormat="1" applyFont="1" applyFill="1" applyBorder="1" applyAlignment="1">
      <alignment horizontal="center" wrapText="1" shrinkToFit="1"/>
    </xf>
    <xf numFmtId="0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31" xfId="0" applyNumberFormat="1" applyFont="1" applyBorder="1" applyAlignment="1">
      <alignment horizontal="center" shrinkToFit="1"/>
    </xf>
    <xf numFmtId="0" fontId="3" fillId="8" borderId="36" xfId="0" applyNumberFormat="1" applyFont="1" applyFill="1" applyBorder="1" applyAlignment="1">
      <alignment horizontal="center"/>
    </xf>
    <xf numFmtId="0" fontId="5" fillId="8" borderId="24" xfId="0" quotePrefix="1" applyNumberFormat="1" applyFont="1" applyFill="1" applyBorder="1" applyAlignment="1">
      <alignment horizontal="center" vertical="justify"/>
    </xf>
    <xf numFmtId="0" fontId="3" fillId="5" borderId="0" xfId="0" applyNumberFormat="1" applyFont="1" applyFill="1" applyBorder="1" applyAlignment="1">
      <alignment horizontal="center"/>
    </xf>
    <xf numFmtId="0" fontId="5" fillId="5" borderId="0" xfId="0" quotePrefix="1" applyNumberFormat="1" applyFont="1" applyFill="1" applyBorder="1" applyAlignment="1">
      <alignment horizontal="center" vertical="justify"/>
    </xf>
    <xf numFmtId="4" fontId="5" fillId="5" borderId="0" xfId="0" applyNumberFormat="1" applyFont="1" applyFill="1" applyBorder="1"/>
    <xf numFmtId="0" fontId="22" fillId="0" borderId="0" xfId="0" applyNumberFormat="1" applyFont="1" applyBorder="1"/>
    <xf numFmtId="3" fontId="6" fillId="0" borderId="0" xfId="0" applyNumberFormat="1" applyFont="1" applyBorder="1"/>
    <xf numFmtId="3" fontId="22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22" fillId="0" borderId="0" xfId="0" applyNumberFormat="1" applyFont="1"/>
    <xf numFmtId="3" fontId="22" fillId="0" borderId="0" xfId="0" applyNumberFormat="1" applyFont="1" applyAlignment="1">
      <alignment wrapText="1"/>
    </xf>
    <xf numFmtId="3" fontId="22" fillId="0" borderId="0" xfId="0" applyNumberFormat="1" applyFont="1"/>
    <xf numFmtId="3" fontId="11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4" fontId="14" fillId="0" borderId="0" xfId="0" applyNumberFormat="1" applyFont="1"/>
    <xf numFmtId="4" fontId="7" fillId="5" borderId="38" xfId="1" applyNumberFormat="1" applyFont="1" applyFill="1" applyBorder="1" applyAlignment="1">
      <alignment horizontal="right"/>
    </xf>
    <xf numFmtId="3" fontId="13" fillId="3" borderId="2" xfId="1" applyNumberFormat="1" applyFont="1" applyFill="1" applyBorder="1" applyAlignment="1">
      <alignment horizontal="left" wrapText="1"/>
    </xf>
    <xf numFmtId="4" fontId="10" fillId="0" borderId="9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0" fontId="6" fillId="0" borderId="0" xfId="1" applyFont="1" applyAlignment="1">
      <alignment horizontal="center" wrapText="1"/>
    </xf>
    <xf numFmtId="0" fontId="7" fillId="9" borderId="16" xfId="1" applyFont="1" applyFill="1" applyBorder="1" applyAlignment="1">
      <alignment horizontal="left" wrapText="1"/>
    </xf>
    <xf numFmtId="0" fontId="7" fillId="9" borderId="37" xfId="1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22" fillId="0" borderId="0" xfId="1" applyFont="1" applyAlignment="1">
      <alignment horizontal="center"/>
    </xf>
    <xf numFmtId="0" fontId="16" fillId="6" borderId="16" xfId="0" applyNumberFormat="1" applyFont="1" applyFill="1" applyBorder="1" applyAlignment="1">
      <alignment horizontal="center"/>
    </xf>
    <xf numFmtId="0" fontId="16" fillId="6" borderId="25" xfId="0" applyNumberFormat="1" applyFont="1" applyFill="1" applyBorder="1" applyAlignment="1">
      <alignment horizontal="center"/>
    </xf>
    <xf numFmtId="0" fontId="16" fillId="6" borderId="26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0" fillId="8" borderId="16" xfId="0" applyFont="1" applyFill="1" applyBorder="1" applyAlignment="1">
      <alignment horizontal="center"/>
    </xf>
    <xf numFmtId="0" fontId="20" fillId="8" borderId="25" xfId="0" applyFont="1" applyFill="1" applyBorder="1" applyAlignment="1">
      <alignment horizontal="center"/>
    </xf>
    <xf numFmtId="0" fontId="20" fillId="8" borderId="26" xfId="0" applyFont="1" applyFill="1" applyBorder="1" applyAlignment="1">
      <alignment horizontal="center"/>
    </xf>
    <xf numFmtId="0" fontId="7" fillId="0" borderId="2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8" borderId="25" xfId="0" applyNumberFormat="1" applyFont="1" applyFill="1" applyBorder="1" applyAlignment="1">
      <alignment horizontal="center" wrapText="1"/>
    </xf>
    <xf numFmtId="4" fontId="7" fillId="8" borderId="26" xfId="0" applyNumberFormat="1" applyFont="1" applyFill="1" applyBorder="1" applyAlignment="1">
      <alignment horizontal="center" wrapText="1"/>
    </xf>
    <xf numFmtId="4" fontId="7" fillId="8" borderId="16" xfId="0" applyNumberFormat="1" applyFont="1" applyFill="1" applyBorder="1" applyAlignment="1">
      <alignment horizontal="center" wrapText="1"/>
    </xf>
    <xf numFmtId="0" fontId="20" fillId="0" borderId="7" xfId="0" applyFont="1" applyBorder="1" applyAlignment="1">
      <alignment horizontal="center"/>
    </xf>
    <xf numFmtId="0" fontId="21" fillId="8" borderId="25" xfId="0" applyFont="1" applyFill="1" applyBorder="1" applyAlignment="1">
      <alignment horizontal="center"/>
    </xf>
    <xf numFmtId="0" fontId="21" fillId="8" borderId="26" xfId="0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" fontId="7" fillId="4" borderId="24" xfId="0" quotePrefix="1" applyNumberFormat="1" applyFont="1" applyFill="1" applyBorder="1" applyAlignment="1">
      <alignment horizontal="center" wrapText="1"/>
    </xf>
    <xf numFmtId="4" fontId="7" fillId="4" borderId="17" xfId="0" quotePrefix="1" applyNumberFormat="1" applyFont="1" applyFill="1" applyBorder="1" applyAlignment="1">
      <alignment horizontal="center" wrapText="1"/>
    </xf>
    <xf numFmtId="0" fontId="7" fillId="4" borderId="38" xfId="0" quotePrefix="1" applyFont="1" applyFill="1" applyBorder="1" applyAlignment="1">
      <alignment horizontal="center" wrapText="1"/>
    </xf>
    <xf numFmtId="4" fontId="7" fillId="8" borderId="40" xfId="0" applyNumberFormat="1" applyFont="1" applyFill="1" applyBorder="1" applyAlignment="1">
      <alignment horizontal="center"/>
    </xf>
    <xf numFmtId="4" fontId="7" fillId="8" borderId="41" xfId="0" applyNumberFormat="1" applyFont="1" applyFill="1" applyBorder="1" applyAlignment="1">
      <alignment horizontal="center"/>
    </xf>
    <xf numFmtId="4" fontId="7" fillId="8" borderId="16" xfId="0" applyNumberFormat="1" applyFont="1" applyFill="1" applyBorder="1" applyAlignment="1">
      <alignment horizontal="center" vertical="center"/>
    </xf>
    <xf numFmtId="4" fontId="7" fillId="8" borderId="25" xfId="0" applyNumberFormat="1" applyFont="1" applyFill="1" applyBorder="1" applyAlignment="1">
      <alignment horizontal="center" vertical="center"/>
    </xf>
    <xf numFmtId="4" fontId="7" fillId="8" borderId="26" xfId="0" applyNumberFormat="1" applyFont="1" applyFill="1" applyBorder="1" applyAlignment="1">
      <alignment horizontal="center" vertical="center"/>
    </xf>
    <xf numFmtId="0" fontId="10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7" fillId="4" borderId="33" xfId="0" applyFont="1" applyFill="1" applyBorder="1" applyAlignment="1">
      <alignment horizontal="center" wrapText="1"/>
    </xf>
    <xf numFmtId="0" fontId="7" fillId="4" borderId="5" xfId="0" quotePrefix="1" applyFont="1" applyFill="1" applyBorder="1" applyAlignment="1">
      <alignment horizontal="center" wrapText="1"/>
    </xf>
    <xf numFmtId="0" fontId="7" fillId="4" borderId="3" xfId="0" quotePrefix="1" applyFont="1" applyFill="1" applyBorder="1" applyAlignment="1">
      <alignment horizontal="center" wrapText="1"/>
    </xf>
    <xf numFmtId="0" fontId="7" fillId="4" borderId="31" xfId="0" quotePrefix="1" applyFont="1" applyFill="1" applyBorder="1" applyAlignment="1">
      <alignment horizontal="center" wrapText="1"/>
    </xf>
    <xf numFmtId="164" fontId="7" fillId="4" borderId="5" xfId="0" applyNumberFormat="1" applyFont="1" applyFill="1" applyBorder="1" applyAlignment="1">
      <alignment horizontal="center" wrapText="1"/>
    </xf>
    <xf numFmtId="164" fontId="7" fillId="4" borderId="44" xfId="0" applyNumberFormat="1" applyFont="1" applyFill="1" applyBorder="1" applyAlignment="1">
      <alignment horizontal="center" wrapText="1"/>
    </xf>
    <xf numFmtId="164" fontId="7" fillId="4" borderId="34" xfId="0" applyNumberFormat="1" applyFont="1" applyFill="1" applyBorder="1" applyAlignment="1">
      <alignment horizontal="center" wrapText="1"/>
    </xf>
    <xf numFmtId="164" fontId="7" fillId="4" borderId="31" xfId="0" applyNumberFormat="1" applyFont="1" applyFill="1" applyBorder="1" applyAlignment="1">
      <alignment horizontal="center" wrapText="1"/>
    </xf>
    <xf numFmtId="164" fontId="7" fillId="4" borderId="45" xfId="0" applyNumberFormat="1" applyFont="1" applyFill="1" applyBorder="1" applyAlignment="1">
      <alignment horizontal="center" wrapText="1"/>
    </xf>
    <xf numFmtId="164" fontId="7" fillId="4" borderId="35" xfId="0" applyNumberFormat="1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24" xfId="0" quotePrefix="1" applyFont="1" applyFill="1" applyBorder="1" applyAlignment="1">
      <alignment horizontal="center" wrapText="1"/>
    </xf>
    <xf numFmtId="0" fontId="7" fillId="4" borderId="29" xfId="0" quotePrefix="1" applyFont="1" applyFill="1" applyBorder="1" applyAlignment="1">
      <alignment horizontal="center" wrapText="1"/>
    </xf>
    <xf numFmtId="0" fontId="7" fillId="4" borderId="4" xfId="0" quotePrefix="1" applyFont="1" applyFill="1" applyBorder="1" applyAlignment="1">
      <alignment horizont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58"/>
  <sheetViews>
    <sheetView topLeftCell="A13" workbookViewId="0">
      <selection activeCell="D16" sqref="D16:D19"/>
    </sheetView>
  </sheetViews>
  <sheetFormatPr defaultRowHeight="15.75"/>
  <cols>
    <col min="1" max="1" width="54.7109375" style="9" customWidth="1"/>
    <col min="2" max="2" width="13.28515625" style="9" customWidth="1"/>
    <col min="3" max="3" width="17" style="9" customWidth="1"/>
    <col min="4" max="4" width="15.7109375" style="9" customWidth="1"/>
    <col min="5" max="5" width="17.140625" style="9" customWidth="1"/>
    <col min="6" max="6" width="9.140625" style="9"/>
    <col min="7" max="7" width="13.140625" style="9" bestFit="1" customWidth="1"/>
    <col min="8" max="16384" width="9.140625" style="9"/>
  </cols>
  <sheetData>
    <row r="2" spans="1:7" ht="37.5" customHeight="1">
      <c r="A2" s="257" t="s">
        <v>114</v>
      </c>
      <c r="B2" s="257"/>
      <c r="C2" s="257"/>
      <c r="D2" s="257"/>
      <c r="E2" s="257"/>
    </row>
    <row r="3" spans="1:7">
      <c r="A3" s="10"/>
      <c r="B3" s="10"/>
      <c r="C3" s="10"/>
      <c r="D3" s="10"/>
      <c r="E3" s="11" t="s">
        <v>127</v>
      </c>
    </row>
    <row r="4" spans="1:7" ht="16.5" thickBot="1">
      <c r="A4" s="10"/>
      <c r="B4" s="10"/>
      <c r="C4" s="10"/>
      <c r="D4" s="10"/>
      <c r="E4" s="10"/>
    </row>
    <row r="5" spans="1:7" ht="30.75" customHeight="1" thickBot="1">
      <c r="A5" s="12" t="s">
        <v>0</v>
      </c>
      <c r="B5" s="13" t="s">
        <v>1</v>
      </c>
      <c r="C5" s="14" t="s">
        <v>92</v>
      </c>
      <c r="D5" s="13" t="s">
        <v>101</v>
      </c>
      <c r="E5" s="13" t="s">
        <v>134</v>
      </c>
    </row>
    <row r="6" spans="1:7" ht="27" customHeight="1" thickBot="1">
      <c r="A6" s="2" t="s">
        <v>102</v>
      </c>
      <c r="B6" s="15"/>
      <c r="C6" s="5">
        <v>-30000</v>
      </c>
      <c r="D6" s="6">
        <v>-50000</v>
      </c>
      <c r="E6" s="7">
        <v>-80000</v>
      </c>
    </row>
    <row r="7" spans="1:7" ht="29.25" customHeight="1" thickBot="1">
      <c r="A7" s="2" t="s">
        <v>103</v>
      </c>
      <c r="B7" s="8">
        <v>6</v>
      </c>
      <c r="C7" s="5">
        <f>C8+C9+C10+C11+C13+C14+C15+C19+C21+C22</f>
        <v>7601066</v>
      </c>
      <c r="D7" s="6">
        <f>D8+D9+D10+D11+D12+D13+D14+D15+D16+D17+D18+D19+D20+D21+D22</f>
        <v>435733.79</v>
      </c>
      <c r="E7" s="7">
        <f>E8+E9+E10+E11+E12+E13+E14+E15+E16+E17+E18+E19+E20+E21+E22</f>
        <v>8036799.79</v>
      </c>
    </row>
    <row r="8" spans="1:7">
      <c r="A8" s="34" t="s">
        <v>2</v>
      </c>
      <c r="B8" s="16" t="s">
        <v>3</v>
      </c>
      <c r="C8" s="68">
        <v>0</v>
      </c>
      <c r="D8" s="68">
        <v>0</v>
      </c>
      <c r="E8" s="68">
        <v>0</v>
      </c>
    </row>
    <row r="9" spans="1:7" ht="31.5">
      <c r="A9" s="35" t="s">
        <v>106</v>
      </c>
      <c r="B9" s="17" t="s">
        <v>4</v>
      </c>
      <c r="C9" s="69">
        <v>30000</v>
      </c>
      <c r="D9" s="69">
        <v>-10000</v>
      </c>
      <c r="E9" s="69">
        <f>C9+D9</f>
        <v>20000</v>
      </c>
    </row>
    <row r="10" spans="1:7" ht="31.5">
      <c r="A10" s="35" t="s">
        <v>105</v>
      </c>
      <c r="B10" s="17" t="s">
        <v>73</v>
      </c>
      <c r="C10" s="69">
        <v>0</v>
      </c>
      <c r="D10" s="69">
        <v>20000</v>
      </c>
      <c r="E10" s="69">
        <f>C10+D10</f>
        <v>20000</v>
      </c>
      <c r="G10" s="71"/>
    </row>
    <row r="11" spans="1:7" ht="31.5">
      <c r="A11" s="35" t="s">
        <v>104</v>
      </c>
      <c r="B11" s="17" t="s">
        <v>73</v>
      </c>
      <c r="C11" s="69">
        <v>6046000</v>
      </c>
      <c r="D11" s="69">
        <v>0</v>
      </c>
      <c r="E11" s="69">
        <f>C11+D11</f>
        <v>6046000</v>
      </c>
    </row>
    <row r="12" spans="1:7" ht="31.5">
      <c r="A12" s="35" t="s">
        <v>128</v>
      </c>
      <c r="B12" s="17" t="s">
        <v>73</v>
      </c>
      <c r="C12" s="69">
        <v>0</v>
      </c>
      <c r="D12" s="69">
        <v>2246.4899999999998</v>
      </c>
      <c r="E12" s="69">
        <f>C12+D12</f>
        <v>2246.4899999999998</v>
      </c>
    </row>
    <row r="13" spans="1:7" ht="31.5">
      <c r="A13" s="35" t="s">
        <v>107</v>
      </c>
      <c r="B13" s="17" t="s">
        <v>73</v>
      </c>
      <c r="C13" s="69">
        <v>15500</v>
      </c>
      <c r="D13" s="69">
        <v>-15500</v>
      </c>
      <c r="E13" s="69">
        <v>0</v>
      </c>
    </row>
    <row r="14" spans="1:7" ht="31.5">
      <c r="A14" s="35" t="s">
        <v>108</v>
      </c>
      <c r="B14" s="17" t="s">
        <v>73</v>
      </c>
      <c r="C14" s="52">
        <v>570000</v>
      </c>
      <c r="D14" s="52">
        <v>0</v>
      </c>
      <c r="E14" s="52">
        <f>C14</f>
        <v>570000</v>
      </c>
    </row>
    <row r="15" spans="1:7">
      <c r="A15" s="36" t="s">
        <v>5</v>
      </c>
      <c r="B15" s="18">
        <v>641</v>
      </c>
      <c r="C15" s="52">
        <v>700</v>
      </c>
      <c r="D15" s="52">
        <v>0</v>
      </c>
      <c r="E15" s="52">
        <f>C15+D15</f>
        <v>700</v>
      </c>
      <c r="G15" s="71"/>
    </row>
    <row r="16" spans="1:7">
      <c r="A16" s="36" t="s">
        <v>115</v>
      </c>
      <c r="B16" s="18">
        <v>68311</v>
      </c>
      <c r="C16" s="52">
        <v>0</v>
      </c>
      <c r="D16" s="52">
        <v>4000</v>
      </c>
      <c r="E16" s="52">
        <v>4000</v>
      </c>
    </row>
    <row r="17" spans="1:7">
      <c r="A17" s="36" t="s">
        <v>6</v>
      </c>
      <c r="B17" s="19">
        <v>652</v>
      </c>
      <c r="C17" s="52">
        <v>0</v>
      </c>
      <c r="D17" s="52">
        <v>0</v>
      </c>
      <c r="E17" s="52">
        <v>0</v>
      </c>
    </row>
    <row r="18" spans="1:7">
      <c r="A18" s="36" t="s">
        <v>116</v>
      </c>
      <c r="B18" s="72">
        <v>64151</v>
      </c>
      <c r="C18" s="52">
        <v>0</v>
      </c>
      <c r="D18" s="52">
        <v>100</v>
      </c>
      <c r="E18" s="52">
        <v>100</v>
      </c>
    </row>
    <row r="19" spans="1:7">
      <c r="A19" s="36" t="s">
        <v>61</v>
      </c>
      <c r="B19" s="19" t="s">
        <v>100</v>
      </c>
      <c r="C19" s="52">
        <f>564350+30000-700</f>
        <v>593650</v>
      </c>
      <c r="D19" s="52">
        <v>6580</v>
      </c>
      <c r="E19" s="52">
        <f>C19+D19</f>
        <v>600230</v>
      </c>
      <c r="G19" s="71"/>
    </row>
    <row r="20" spans="1:7" ht="31.5">
      <c r="A20" s="254" t="s">
        <v>129</v>
      </c>
      <c r="B20" s="19">
        <v>663</v>
      </c>
      <c r="C20" s="52">
        <v>0</v>
      </c>
      <c r="D20" s="52">
        <v>8000</v>
      </c>
      <c r="E20" s="52">
        <v>8000</v>
      </c>
    </row>
    <row r="21" spans="1:7" ht="31.5">
      <c r="A21" s="37" t="s">
        <v>110</v>
      </c>
      <c r="B21" s="19">
        <v>671</v>
      </c>
      <c r="C21" s="52">
        <v>100000</v>
      </c>
      <c r="D21" s="52">
        <v>363523.3</v>
      </c>
      <c r="E21" s="52">
        <f>C21+D21</f>
        <v>463523.3</v>
      </c>
    </row>
    <row r="22" spans="1:7" ht="32.25" thickBot="1">
      <c r="A22" s="37" t="s">
        <v>109</v>
      </c>
      <c r="B22" s="19">
        <v>671</v>
      </c>
      <c r="C22" s="52">
        <v>245216</v>
      </c>
      <c r="D22" s="52">
        <f>E22-C22</f>
        <v>56784</v>
      </c>
      <c r="E22" s="52">
        <v>302000</v>
      </c>
    </row>
    <row r="23" spans="1:7" ht="16.5" thickBot="1">
      <c r="A23" s="2" t="s">
        <v>111</v>
      </c>
      <c r="B23" s="8">
        <v>7</v>
      </c>
      <c r="C23" s="5">
        <f>C24</f>
        <v>0</v>
      </c>
      <c r="D23" s="6">
        <f>D24</f>
        <v>28500</v>
      </c>
      <c r="E23" s="7">
        <f>E24</f>
        <v>28500</v>
      </c>
    </row>
    <row r="24" spans="1:7" ht="16.5" thickBot="1">
      <c r="A24" s="38" t="s">
        <v>112</v>
      </c>
      <c r="B24" s="20">
        <v>722</v>
      </c>
      <c r="C24" s="21">
        <v>0</v>
      </c>
      <c r="D24" s="22">
        <v>28500</v>
      </c>
      <c r="E24" s="23">
        <f>C24+D24</f>
        <v>28500</v>
      </c>
    </row>
    <row r="25" spans="1:7" ht="16.5" thickBot="1">
      <c r="A25" s="258" t="s">
        <v>113</v>
      </c>
      <c r="B25" s="259"/>
      <c r="C25" s="24">
        <f>C6+C7</f>
        <v>7571066</v>
      </c>
      <c r="D25" s="24">
        <f>D6+D7+D23</f>
        <v>414233.79</v>
      </c>
      <c r="E25" s="25">
        <f>E6+E7+E23</f>
        <v>7985299.79</v>
      </c>
    </row>
    <row r="26" spans="1:7" ht="16.5" thickBot="1">
      <c r="A26" s="26"/>
      <c r="B26" s="27"/>
      <c r="C26" s="28"/>
      <c r="D26" s="28"/>
      <c r="E26" s="28"/>
    </row>
    <row r="27" spans="1:7" ht="32.25" thickBot="1">
      <c r="A27" s="39" t="s">
        <v>7</v>
      </c>
      <c r="B27" s="40" t="s">
        <v>1</v>
      </c>
      <c r="C27" s="41" t="s">
        <v>92</v>
      </c>
      <c r="D27" s="42" t="s">
        <v>101</v>
      </c>
      <c r="E27" s="43" t="s">
        <v>134</v>
      </c>
    </row>
    <row r="28" spans="1:7" ht="16.5" thickBot="1">
      <c r="A28" s="44" t="s">
        <v>8</v>
      </c>
      <c r="B28" s="70">
        <v>3</v>
      </c>
      <c r="C28" s="45">
        <f>C29+C33+C39</f>
        <v>7410066</v>
      </c>
      <c r="D28" s="45">
        <f>D29+D33+D39</f>
        <v>464987.3</v>
      </c>
      <c r="E28" s="45">
        <f>E29+E33+E39</f>
        <v>7875053.2999999998</v>
      </c>
    </row>
    <row r="29" spans="1:7" ht="16.5" thickBot="1">
      <c r="A29" s="29" t="s">
        <v>9</v>
      </c>
      <c r="B29" s="30">
        <v>31</v>
      </c>
      <c r="C29" s="31">
        <f>C30+C31+C32</f>
        <v>5872000</v>
      </c>
      <c r="D29" s="31">
        <v>0</v>
      </c>
      <c r="E29" s="31">
        <f>E30+E31+E32</f>
        <v>5872000</v>
      </c>
    </row>
    <row r="30" spans="1:7">
      <c r="A30" s="61" t="s">
        <v>10</v>
      </c>
      <c r="B30" s="54">
        <v>311</v>
      </c>
      <c r="C30" s="50">
        <v>4800000</v>
      </c>
      <c r="D30" s="50">
        <v>0</v>
      </c>
      <c r="E30" s="50">
        <v>4800000</v>
      </c>
    </row>
    <row r="31" spans="1:7">
      <c r="A31" s="62" t="s">
        <v>11</v>
      </c>
      <c r="B31" s="55">
        <v>312</v>
      </c>
      <c r="C31" s="52">
        <v>190000</v>
      </c>
      <c r="D31" s="52">
        <v>0</v>
      </c>
      <c r="E31" s="52">
        <v>190000</v>
      </c>
    </row>
    <row r="32" spans="1:7" ht="16.5" thickBot="1">
      <c r="A32" s="63" t="s">
        <v>12</v>
      </c>
      <c r="B32" s="59">
        <v>313</v>
      </c>
      <c r="C32" s="60">
        <v>882000</v>
      </c>
      <c r="D32" s="60">
        <v>0</v>
      </c>
      <c r="E32" s="60">
        <v>882000</v>
      </c>
    </row>
    <row r="33" spans="1:5" ht="16.5" thickBot="1">
      <c r="A33" s="29" t="s">
        <v>13</v>
      </c>
      <c r="B33" s="30">
        <v>32</v>
      </c>
      <c r="C33" s="31">
        <f>C34+C35+C36+C37+C38</f>
        <v>1531916</v>
      </c>
      <c r="D33" s="31">
        <f>D34+D35+D36+D37+D38</f>
        <v>463707.3</v>
      </c>
      <c r="E33" s="31">
        <f>E34+E35+E36+E37+E38</f>
        <v>1995623.2999999998</v>
      </c>
    </row>
    <row r="34" spans="1:5">
      <c r="A34" s="61" t="s">
        <v>68</v>
      </c>
      <c r="B34" s="54">
        <v>321</v>
      </c>
      <c r="C34" s="50">
        <v>598000</v>
      </c>
      <c r="D34" s="50">
        <f>E34-C34</f>
        <v>19292.290000000037</v>
      </c>
      <c r="E34" s="50">
        <v>617292.29</v>
      </c>
    </row>
    <row r="35" spans="1:5">
      <c r="A35" s="62" t="s">
        <v>14</v>
      </c>
      <c r="B35" s="55">
        <v>322</v>
      </c>
      <c r="C35" s="52">
        <v>166000</v>
      </c>
      <c r="D35" s="52">
        <f>E35-C35</f>
        <v>122214.65999999997</v>
      </c>
      <c r="E35" s="52">
        <v>288214.65999999997</v>
      </c>
    </row>
    <row r="36" spans="1:5">
      <c r="A36" s="62" t="s">
        <v>15</v>
      </c>
      <c r="B36" s="55">
        <v>323</v>
      </c>
      <c r="C36" s="52">
        <v>625916</v>
      </c>
      <c r="D36" s="52">
        <f>E36-C36</f>
        <v>288725.34999999998</v>
      </c>
      <c r="E36" s="52">
        <v>914641.35</v>
      </c>
    </row>
    <row r="37" spans="1:5">
      <c r="A37" s="64" t="s">
        <v>16</v>
      </c>
      <c r="B37" s="55">
        <v>324</v>
      </c>
      <c r="C37" s="56">
        <v>44000</v>
      </c>
      <c r="D37" s="56">
        <f>E37-C37</f>
        <v>8400</v>
      </c>
      <c r="E37" s="56">
        <v>52400</v>
      </c>
    </row>
    <row r="38" spans="1:5" ht="16.5" thickBot="1">
      <c r="A38" s="63" t="s">
        <v>76</v>
      </c>
      <c r="B38" s="59">
        <v>329</v>
      </c>
      <c r="C38" s="60">
        <v>98000</v>
      </c>
      <c r="D38" s="60">
        <f>E38-C38</f>
        <v>25075</v>
      </c>
      <c r="E38" s="60">
        <v>123075</v>
      </c>
    </row>
    <row r="39" spans="1:5" ht="16.5" thickBot="1">
      <c r="A39" s="29" t="s">
        <v>17</v>
      </c>
      <c r="B39" s="47">
        <v>34</v>
      </c>
      <c r="C39" s="48">
        <f>C40</f>
        <v>6150</v>
      </c>
      <c r="D39" s="48">
        <f>D40</f>
        <v>1280</v>
      </c>
      <c r="E39" s="253">
        <f>E40</f>
        <v>7430</v>
      </c>
    </row>
    <row r="40" spans="1:5" ht="16.5" thickBot="1">
      <c r="A40" s="65" t="s">
        <v>18</v>
      </c>
      <c r="B40" s="57">
        <v>343</v>
      </c>
      <c r="C40" s="58">
        <v>6150</v>
      </c>
      <c r="D40" s="58">
        <f>E40-C40</f>
        <v>1280</v>
      </c>
      <c r="E40" s="58">
        <v>7430</v>
      </c>
    </row>
    <row r="41" spans="1:5" ht="16.5" thickBot="1">
      <c r="A41" s="44" t="s">
        <v>19</v>
      </c>
      <c r="B41" s="70">
        <v>4</v>
      </c>
      <c r="C41" s="45">
        <f>C42+C44</f>
        <v>161000</v>
      </c>
      <c r="D41" s="45">
        <v>0</v>
      </c>
      <c r="E41" s="45">
        <f>E44</f>
        <v>110246.49</v>
      </c>
    </row>
    <row r="42" spans="1:5">
      <c r="A42" s="66" t="s">
        <v>74</v>
      </c>
      <c r="B42" s="32">
        <v>41</v>
      </c>
      <c r="C42" s="4">
        <v>0</v>
      </c>
      <c r="D42" s="4">
        <v>0</v>
      </c>
      <c r="E42" s="4">
        <v>0</v>
      </c>
    </row>
    <row r="43" spans="1:5" ht="16.5" thickBot="1">
      <c r="A43" s="67" t="s">
        <v>75</v>
      </c>
      <c r="B43" s="33">
        <v>412</v>
      </c>
      <c r="C43" s="53">
        <v>0</v>
      </c>
      <c r="D43" s="53">
        <v>0</v>
      </c>
      <c r="E43" s="53">
        <v>0</v>
      </c>
    </row>
    <row r="44" spans="1:5" ht="16.5" thickBot="1">
      <c r="A44" s="29" t="s">
        <v>20</v>
      </c>
      <c r="B44" s="47">
        <v>42</v>
      </c>
      <c r="C44" s="48">
        <f>C45+C46+C47</f>
        <v>161000</v>
      </c>
      <c r="D44" s="48">
        <f>D45+D46</f>
        <v>-50753.51</v>
      </c>
      <c r="E44" s="48">
        <f>E45+E46+E47</f>
        <v>110246.49</v>
      </c>
    </row>
    <row r="45" spans="1:5">
      <c r="A45" s="61" t="s">
        <v>21</v>
      </c>
      <c r="B45" s="49">
        <v>422</v>
      </c>
      <c r="C45" s="50">
        <v>159000</v>
      </c>
      <c r="D45" s="50">
        <f>E45-C45</f>
        <v>-53000</v>
      </c>
      <c r="E45" s="50">
        <v>106000</v>
      </c>
    </row>
    <row r="46" spans="1:5">
      <c r="A46" s="62" t="s">
        <v>22</v>
      </c>
      <c r="B46" s="51">
        <v>424</v>
      </c>
      <c r="C46" s="52">
        <v>2000</v>
      </c>
      <c r="D46" s="52">
        <f>E46-C46</f>
        <v>2246.4899999999998</v>
      </c>
      <c r="E46" s="52">
        <v>4246.49</v>
      </c>
    </row>
    <row r="47" spans="1:5" ht="16.5" thickBot="1">
      <c r="A47" s="62" t="s">
        <v>23</v>
      </c>
      <c r="B47" s="51">
        <v>426</v>
      </c>
      <c r="C47" s="52">
        <v>0</v>
      </c>
      <c r="D47" s="52">
        <v>0</v>
      </c>
      <c r="E47" s="52">
        <v>0</v>
      </c>
    </row>
    <row r="48" spans="1:5" ht="16.5" thickBot="1">
      <c r="A48" s="2" t="s">
        <v>24</v>
      </c>
      <c r="B48" s="46"/>
      <c r="C48" s="24">
        <f>C28+C41</f>
        <v>7571066</v>
      </c>
      <c r="D48" s="24">
        <f>D28+D41</f>
        <v>464987.3</v>
      </c>
      <c r="E48" s="24">
        <f>E28+E41</f>
        <v>7985299.79</v>
      </c>
    </row>
    <row r="50" spans="1:6" ht="18.75">
      <c r="A50" s="73"/>
      <c r="B50" s="73"/>
      <c r="C50" s="73"/>
      <c r="D50" s="73"/>
      <c r="E50" s="73"/>
      <c r="F50" s="73"/>
    </row>
    <row r="51" spans="1:6" ht="18.75">
      <c r="A51" s="260"/>
      <c r="B51" s="260"/>
      <c r="C51" s="260"/>
      <c r="D51" s="73"/>
      <c r="E51" s="73" t="s">
        <v>125</v>
      </c>
      <c r="F51" s="73"/>
    </row>
    <row r="52" spans="1:6" ht="18.75">
      <c r="A52" s="73"/>
      <c r="B52" s="73"/>
      <c r="C52" s="73"/>
      <c r="D52" s="73"/>
      <c r="E52" s="73"/>
      <c r="F52" s="73"/>
    </row>
    <row r="53" spans="1:6" ht="18.75">
      <c r="A53" s="126"/>
      <c r="B53" s="126"/>
      <c r="C53" s="126"/>
      <c r="D53" s="127"/>
      <c r="E53" s="127"/>
      <c r="F53" s="73"/>
    </row>
    <row r="54" spans="1:6" ht="18.75">
      <c r="A54" s="126"/>
      <c r="B54" s="126"/>
      <c r="C54" s="126"/>
      <c r="D54" s="127"/>
      <c r="E54" s="127"/>
      <c r="F54" s="73"/>
    </row>
    <row r="55" spans="1:6" ht="18.75">
      <c r="A55" s="261" t="s">
        <v>126</v>
      </c>
      <c r="B55" s="261"/>
      <c r="C55" s="261"/>
      <c r="D55" s="126"/>
      <c r="E55" s="126"/>
      <c r="F55" s="73"/>
    </row>
    <row r="56" spans="1:6" ht="18.75">
      <c r="A56" s="126"/>
      <c r="B56" s="126"/>
      <c r="C56" s="126"/>
      <c r="D56" s="126"/>
      <c r="E56" s="126"/>
      <c r="F56" s="73"/>
    </row>
    <row r="57" spans="1:6" ht="18.75">
      <c r="A57" s="73"/>
      <c r="B57" s="73"/>
      <c r="C57" s="73"/>
      <c r="D57" s="73"/>
      <c r="E57" s="73"/>
      <c r="F57" s="73"/>
    </row>
    <row r="58" spans="1:6">
      <c r="A58" s="10"/>
      <c r="B58" s="10"/>
      <c r="C58" s="10"/>
      <c r="D58" s="10"/>
      <c r="E58" s="10"/>
    </row>
  </sheetData>
  <mergeCells count="4">
    <mergeCell ref="A2:E2"/>
    <mergeCell ref="A25:B25"/>
    <mergeCell ref="A51:C51"/>
    <mergeCell ref="A55:C55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5"/>
  <sheetViews>
    <sheetView topLeftCell="A4" zoomScale="85" zoomScaleNormal="85" workbookViewId="0">
      <selection activeCell="E17" sqref="E17"/>
    </sheetView>
  </sheetViews>
  <sheetFormatPr defaultRowHeight="15"/>
  <cols>
    <col min="1" max="1" width="21.140625" style="3" customWidth="1"/>
    <col min="2" max="2" width="22.140625" style="3" customWidth="1"/>
    <col min="3" max="3" width="19.5703125" style="3" customWidth="1"/>
    <col min="4" max="4" width="19.85546875" style="3" customWidth="1"/>
    <col min="5" max="6" width="18.5703125" style="3" customWidth="1"/>
    <col min="7" max="8" width="14.28515625" style="3" customWidth="1"/>
    <col min="9" max="9" width="17.7109375" style="3" customWidth="1"/>
    <col min="10" max="10" width="17.28515625" style="3" customWidth="1"/>
    <col min="11" max="12" width="15.42578125" style="3" customWidth="1"/>
    <col min="13" max="16" width="15.5703125" style="3" customWidth="1"/>
    <col min="17" max="17" width="14.5703125" style="3" customWidth="1"/>
    <col min="18" max="18" width="11.85546875" style="3" customWidth="1"/>
    <col min="19" max="19" width="21.42578125" style="3" customWidth="1"/>
    <col min="20" max="20" width="10.140625" style="3" bestFit="1" customWidth="1"/>
    <col min="21" max="16384" width="9.140625" style="3"/>
  </cols>
  <sheetData>
    <row r="1" spans="1:22" ht="16.5" thickBot="1">
      <c r="A1" s="262" t="s">
        <v>84</v>
      </c>
      <c r="B1" s="263"/>
      <c r="C1" s="263"/>
      <c r="D1" s="264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1"/>
    </row>
    <row r="2" spans="1:22" ht="44.25" customHeight="1">
      <c r="A2" s="268" t="s">
        <v>117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</row>
    <row r="3" spans="1:22" ht="15.75">
      <c r="A3" s="152" t="s">
        <v>25</v>
      </c>
      <c r="B3" s="112"/>
      <c r="C3" s="112"/>
      <c r="D3" s="153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1:22" ht="18.75">
      <c r="A4" s="154" t="s">
        <v>81</v>
      </c>
      <c r="B4" s="155"/>
      <c r="C4" s="155"/>
      <c r="D4" s="155"/>
      <c r="E4" s="155"/>
      <c r="F4" s="155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1:22" ht="15.75" customHeight="1" thickBot="1">
      <c r="A5" s="156"/>
      <c r="B5" s="155"/>
      <c r="C5" s="155"/>
      <c r="D5" s="155"/>
      <c r="E5" s="155"/>
      <c r="F5" s="155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</row>
    <row r="6" spans="1:22" ht="15.75">
      <c r="A6" s="157" t="s">
        <v>26</v>
      </c>
      <c r="B6" s="158" t="s">
        <v>90</v>
      </c>
      <c r="C6" s="158" t="s">
        <v>91</v>
      </c>
      <c r="D6" s="159" t="s">
        <v>94</v>
      </c>
      <c r="E6" s="265"/>
      <c r="F6" s="265"/>
      <c r="G6" s="265"/>
      <c r="H6" s="265"/>
      <c r="I6" s="265"/>
      <c r="J6" s="265"/>
      <c r="K6" s="265"/>
      <c r="L6" s="265"/>
      <c r="M6" s="265"/>
      <c r="N6" s="160"/>
      <c r="O6" s="161"/>
      <c r="P6" s="161"/>
      <c r="Q6" s="161"/>
      <c r="R6" s="161"/>
      <c r="S6" s="266"/>
      <c r="T6" s="266"/>
    </row>
    <row r="7" spans="1:22" ht="15.75">
      <c r="A7" s="162" t="s">
        <v>27</v>
      </c>
      <c r="B7" s="163">
        <f>D44+E44+F44+I44+K44+L44</f>
        <v>7381523.2999999998</v>
      </c>
      <c r="C7" s="164">
        <v>6861216</v>
      </c>
      <c r="D7" s="165">
        <v>6861216</v>
      </c>
      <c r="E7" s="267"/>
      <c r="F7" s="267"/>
      <c r="G7" s="267"/>
      <c r="H7" s="267"/>
      <c r="I7" s="267"/>
      <c r="J7" s="267"/>
      <c r="K7" s="267"/>
      <c r="L7" s="267"/>
      <c r="M7" s="267"/>
      <c r="N7" s="166"/>
      <c r="O7" s="167"/>
      <c r="P7" s="167"/>
      <c r="Q7" s="167"/>
      <c r="R7" s="167"/>
      <c r="S7" s="266"/>
      <c r="T7" s="266"/>
    </row>
    <row r="8" spans="1:22" ht="29.25">
      <c r="A8" s="162" t="s">
        <v>69</v>
      </c>
      <c r="B8" s="163">
        <v>700</v>
      </c>
      <c r="C8" s="164">
        <v>700</v>
      </c>
      <c r="D8" s="165">
        <v>700</v>
      </c>
      <c r="E8" s="166"/>
      <c r="F8" s="166"/>
      <c r="G8" s="166"/>
      <c r="H8" s="166"/>
      <c r="I8" s="166"/>
      <c r="J8" s="168"/>
      <c r="K8" s="168"/>
      <c r="L8" s="168"/>
      <c r="M8" s="168"/>
      <c r="N8" s="168"/>
      <c r="O8" s="167"/>
      <c r="P8" s="167"/>
      <c r="Q8" s="167"/>
      <c r="R8" s="167"/>
      <c r="S8" s="167"/>
      <c r="T8" s="167"/>
    </row>
    <row r="9" spans="1:22" ht="15.75">
      <c r="A9" s="169" t="s">
        <v>78</v>
      </c>
      <c r="B9" s="163">
        <f>G44+H44+80000-700</f>
        <v>604330</v>
      </c>
      <c r="C9" s="164">
        <v>555650</v>
      </c>
      <c r="D9" s="165">
        <v>555650</v>
      </c>
      <c r="E9" s="166"/>
      <c r="F9" s="166"/>
      <c r="G9" s="166"/>
      <c r="H9" s="166"/>
      <c r="I9" s="166"/>
      <c r="J9" s="168"/>
      <c r="K9" s="168"/>
      <c r="L9" s="168"/>
      <c r="M9" s="168"/>
      <c r="N9" s="168"/>
      <c r="O9" s="167"/>
      <c r="P9" s="167"/>
      <c r="Q9" s="167"/>
      <c r="R9" s="167"/>
      <c r="S9" s="167"/>
      <c r="T9" s="167"/>
    </row>
    <row r="10" spans="1:22" ht="42.75">
      <c r="A10" s="170" t="s">
        <v>118</v>
      </c>
      <c r="B10" s="163">
        <f>Q44+R44</f>
        <v>28500</v>
      </c>
      <c r="C10" s="164">
        <v>0</v>
      </c>
      <c r="D10" s="165">
        <v>0</v>
      </c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7"/>
      <c r="P10" s="167"/>
      <c r="Q10" s="167"/>
      <c r="R10" s="167"/>
      <c r="S10" s="167"/>
      <c r="T10" s="167"/>
    </row>
    <row r="11" spans="1:22" ht="15.75">
      <c r="A11" s="171" t="s">
        <v>30</v>
      </c>
      <c r="B11" s="163">
        <f>O44+P44</f>
        <v>8000</v>
      </c>
      <c r="C11" s="164">
        <v>0</v>
      </c>
      <c r="D11" s="165">
        <v>0</v>
      </c>
      <c r="E11" s="160"/>
      <c r="F11" s="160"/>
      <c r="G11" s="160"/>
      <c r="H11" s="160"/>
      <c r="I11" s="160"/>
      <c r="J11" s="172"/>
      <c r="K11" s="172"/>
      <c r="L11" s="172"/>
      <c r="M11" s="172"/>
      <c r="N11" s="172"/>
      <c r="O11" s="167"/>
      <c r="P11" s="167"/>
      <c r="Q11" s="167"/>
      <c r="R11" s="167"/>
      <c r="S11" s="167"/>
      <c r="T11" s="167"/>
    </row>
    <row r="12" spans="1:22" ht="15.75">
      <c r="A12" s="169" t="s">
        <v>29</v>
      </c>
      <c r="B12" s="163">
        <f>M44+N44</f>
        <v>42246.49</v>
      </c>
      <c r="C12" s="164">
        <v>45500</v>
      </c>
      <c r="D12" s="165">
        <v>45500</v>
      </c>
      <c r="E12" s="150"/>
      <c r="F12" s="150"/>
      <c r="G12" s="150"/>
      <c r="H12" s="150"/>
      <c r="I12" s="150"/>
      <c r="J12" s="173"/>
      <c r="K12" s="173"/>
      <c r="L12" s="173"/>
      <c r="M12" s="150"/>
      <c r="N12" s="150"/>
      <c r="O12" s="150"/>
      <c r="P12" s="150"/>
      <c r="Q12" s="150"/>
      <c r="R12" s="150"/>
      <c r="S12" s="150"/>
      <c r="T12" s="150"/>
    </row>
    <row r="13" spans="1:22" ht="16.5" thickBot="1">
      <c r="A13" s="174" t="s">
        <v>31</v>
      </c>
      <c r="B13" s="175">
        <f>SUM(B7:B12)</f>
        <v>8065299.79</v>
      </c>
      <c r="C13" s="176">
        <v>7463066</v>
      </c>
      <c r="D13" s="177">
        <v>7463066</v>
      </c>
      <c r="E13" s="150"/>
      <c r="F13" s="150"/>
      <c r="G13" s="150"/>
      <c r="H13" s="150"/>
      <c r="I13" s="150"/>
      <c r="J13" s="178"/>
      <c r="K13" s="178"/>
      <c r="L13" s="178"/>
      <c r="M13" s="150"/>
      <c r="N13" s="150"/>
      <c r="O13" s="150"/>
      <c r="P13" s="150"/>
      <c r="Q13" s="150"/>
      <c r="R13" s="150"/>
      <c r="S13" s="150"/>
      <c r="T13" s="150"/>
    </row>
    <row r="14" spans="1:22" s="82" customFormat="1" ht="44.25" thickBot="1">
      <c r="A14" s="179" t="s">
        <v>95</v>
      </c>
      <c r="B14" s="180">
        <v>-80000</v>
      </c>
      <c r="C14" s="181"/>
      <c r="D14" s="181"/>
      <c r="E14" s="182"/>
      <c r="F14" s="182"/>
      <c r="G14" s="182"/>
      <c r="H14" s="182"/>
      <c r="I14" s="182"/>
      <c r="J14" s="183"/>
      <c r="K14" s="183"/>
      <c r="L14" s="183"/>
      <c r="M14" s="182"/>
      <c r="N14" s="182"/>
      <c r="O14" s="182"/>
      <c r="P14" s="182"/>
      <c r="Q14" s="182"/>
      <c r="R14" s="182"/>
      <c r="S14" s="182"/>
      <c r="T14" s="182"/>
    </row>
    <row r="15" spans="1:22" s="82" customFormat="1" ht="19.5" thickBot="1">
      <c r="A15" s="184" t="s">
        <v>31</v>
      </c>
      <c r="B15" s="185">
        <f>B13+B14</f>
        <v>7985299.79</v>
      </c>
      <c r="C15" s="181"/>
      <c r="D15" s="181"/>
      <c r="E15" s="182"/>
      <c r="F15" s="182"/>
      <c r="G15" s="182"/>
      <c r="H15" s="182"/>
      <c r="I15" s="182"/>
      <c r="J15" s="183"/>
      <c r="K15" s="183"/>
      <c r="L15" s="183"/>
      <c r="M15" s="182"/>
      <c r="N15" s="182"/>
      <c r="O15" s="182"/>
      <c r="P15" s="182"/>
      <c r="Q15" s="182"/>
      <c r="R15" s="182"/>
      <c r="S15" s="182"/>
      <c r="T15" s="182"/>
    </row>
    <row r="16" spans="1:22" s="82" customFormat="1" ht="15.75">
      <c r="A16" s="186"/>
      <c r="B16" s="181"/>
      <c r="C16" s="181"/>
      <c r="D16" s="181"/>
      <c r="E16" s="182"/>
      <c r="F16" s="182"/>
      <c r="G16" s="182"/>
      <c r="H16" s="182"/>
      <c r="I16" s="182"/>
      <c r="J16" s="183"/>
      <c r="K16" s="183"/>
      <c r="L16" s="183"/>
      <c r="M16" s="182"/>
      <c r="N16" s="182"/>
      <c r="O16" s="182"/>
      <c r="P16" s="182"/>
      <c r="Q16" s="182"/>
      <c r="R16" s="182"/>
      <c r="S16" s="182"/>
      <c r="T16" s="182"/>
    </row>
    <row r="17" spans="1:21" ht="15.75">
      <c r="A17" s="187" t="s">
        <v>52</v>
      </c>
      <c r="B17" s="188">
        <v>8532</v>
      </c>
      <c r="C17" s="150" t="s">
        <v>53</v>
      </c>
      <c r="D17" s="150"/>
      <c r="E17" s="150"/>
      <c r="F17" s="150"/>
      <c r="G17" s="150"/>
      <c r="H17" s="150"/>
      <c r="I17" s="150"/>
      <c r="J17" s="150"/>
      <c r="K17" s="150"/>
      <c r="L17" s="150"/>
      <c r="S17" s="150"/>
      <c r="T17" s="150"/>
    </row>
    <row r="18" spans="1:21" ht="15.75">
      <c r="A18" s="187" t="s">
        <v>54</v>
      </c>
      <c r="B18" s="189">
        <v>1887211</v>
      </c>
      <c r="C18" s="150" t="s">
        <v>55</v>
      </c>
      <c r="D18" s="150"/>
      <c r="E18" s="150"/>
      <c r="F18" s="150"/>
      <c r="G18" s="150"/>
      <c r="H18" s="150"/>
      <c r="I18" s="150"/>
      <c r="J18" s="150"/>
      <c r="K18" s="150"/>
      <c r="L18" s="150"/>
      <c r="S18" s="150"/>
      <c r="T18" s="150"/>
    </row>
    <row r="19" spans="1:21" ht="15.75">
      <c r="A19" s="187" t="s">
        <v>56</v>
      </c>
      <c r="B19" s="150">
        <v>912</v>
      </c>
      <c r="C19" s="150" t="s">
        <v>57</v>
      </c>
      <c r="D19" s="150"/>
      <c r="E19" s="150"/>
      <c r="F19" s="150"/>
      <c r="G19" s="150"/>
      <c r="H19" s="150"/>
      <c r="I19" s="150"/>
      <c r="J19" s="150"/>
      <c r="K19" s="150"/>
      <c r="L19" s="150"/>
      <c r="S19" s="150"/>
      <c r="T19" s="150"/>
    </row>
    <row r="20" spans="1:21" ht="15.75">
      <c r="A20" s="187" t="s">
        <v>58</v>
      </c>
      <c r="B20" s="150">
        <v>487</v>
      </c>
      <c r="C20" s="150" t="s">
        <v>83</v>
      </c>
      <c r="D20" s="150"/>
      <c r="E20" s="150"/>
      <c r="F20" s="150"/>
      <c r="G20" s="150"/>
      <c r="H20" s="150"/>
      <c r="I20" s="150"/>
      <c r="J20" s="150"/>
      <c r="K20" s="150"/>
      <c r="L20" s="150"/>
      <c r="S20" s="150"/>
      <c r="T20" s="150"/>
    </row>
    <row r="21" spans="1:21" ht="15.75">
      <c r="A21" s="190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S21" s="150"/>
      <c r="T21" s="150"/>
    </row>
    <row r="22" spans="1:21" ht="15.75">
      <c r="A22" s="190"/>
      <c r="B22" s="191"/>
      <c r="C22" s="150"/>
      <c r="D22" s="192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</row>
    <row r="23" spans="1:21" ht="15.75">
      <c r="A23" s="190"/>
      <c r="B23" s="191"/>
      <c r="C23" s="150"/>
      <c r="D23" s="192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</row>
    <row r="24" spans="1:21" ht="16.5" thickBot="1">
      <c r="A24" s="193" t="s">
        <v>32</v>
      </c>
      <c r="B24" s="79"/>
      <c r="C24" s="149"/>
      <c r="D24" s="79" t="s">
        <v>82</v>
      </c>
      <c r="E24" s="194"/>
      <c r="F24" s="194"/>
      <c r="G24" s="194"/>
      <c r="H24" s="194"/>
      <c r="I24" s="194"/>
      <c r="J24" s="194"/>
      <c r="K24" s="194"/>
      <c r="L24" s="194"/>
      <c r="M24" s="149"/>
      <c r="N24" s="149"/>
      <c r="O24" s="149"/>
      <c r="P24" s="149"/>
      <c r="Q24" s="149"/>
      <c r="R24" s="149"/>
      <c r="S24" s="1" t="s">
        <v>33</v>
      </c>
      <c r="T24" s="150"/>
    </row>
    <row r="25" spans="1:21" ht="86.25" thickBot="1">
      <c r="A25" s="195" t="s">
        <v>34</v>
      </c>
      <c r="B25" s="196" t="s">
        <v>35</v>
      </c>
      <c r="C25" s="197" t="s">
        <v>92</v>
      </c>
      <c r="D25" s="197" t="s">
        <v>36</v>
      </c>
      <c r="E25" s="197" t="s">
        <v>87</v>
      </c>
      <c r="F25" s="197" t="s">
        <v>101</v>
      </c>
      <c r="G25" s="197" t="s">
        <v>78</v>
      </c>
      <c r="H25" s="197" t="s">
        <v>101</v>
      </c>
      <c r="I25" s="197" t="s">
        <v>88</v>
      </c>
      <c r="J25" s="197" t="s">
        <v>28</v>
      </c>
      <c r="K25" s="197" t="s">
        <v>89</v>
      </c>
      <c r="L25" s="197" t="s">
        <v>101</v>
      </c>
      <c r="M25" s="197" t="s">
        <v>29</v>
      </c>
      <c r="N25" s="197" t="s">
        <v>101</v>
      </c>
      <c r="O25" s="197" t="s">
        <v>30</v>
      </c>
      <c r="P25" s="197" t="s">
        <v>101</v>
      </c>
      <c r="Q25" s="197" t="s">
        <v>37</v>
      </c>
      <c r="R25" s="197" t="s">
        <v>101</v>
      </c>
      <c r="S25" s="197" t="s">
        <v>137</v>
      </c>
      <c r="T25" s="150"/>
      <c r="U25" s="198"/>
    </row>
    <row r="26" spans="1:21" ht="16.5" thickBot="1">
      <c r="A26" s="199">
        <v>31</v>
      </c>
      <c r="B26" s="200" t="s">
        <v>38</v>
      </c>
      <c r="C26" s="201">
        <f>D26+E26+G26+I26+J26+K26+M26+O26+Q26</f>
        <v>5872000</v>
      </c>
      <c r="D26" s="201">
        <f>D27+D28+D29</f>
        <v>5852000</v>
      </c>
      <c r="E26" s="201">
        <v>0</v>
      </c>
      <c r="F26" s="201">
        <v>0</v>
      </c>
      <c r="G26" s="201">
        <v>0</v>
      </c>
      <c r="H26" s="201">
        <v>0</v>
      </c>
      <c r="I26" s="201">
        <f>I28</f>
        <v>20000</v>
      </c>
      <c r="J26" s="201">
        <v>0</v>
      </c>
      <c r="K26" s="201">
        <v>0</v>
      </c>
      <c r="L26" s="201">
        <v>0</v>
      </c>
      <c r="M26" s="201">
        <v>0</v>
      </c>
      <c r="N26" s="201">
        <v>0</v>
      </c>
      <c r="O26" s="201">
        <v>0</v>
      </c>
      <c r="P26" s="201">
        <v>0</v>
      </c>
      <c r="Q26" s="201">
        <v>0</v>
      </c>
      <c r="R26" s="201">
        <v>0</v>
      </c>
      <c r="S26" s="201">
        <f>D26+E26+F26+G26+H26+I26+J26+K26+L26+M26+N26+O26+P26+Q26+R26</f>
        <v>5872000</v>
      </c>
      <c r="T26" s="150"/>
    </row>
    <row r="27" spans="1:21" ht="19.5" customHeight="1">
      <c r="A27" s="202">
        <v>311</v>
      </c>
      <c r="B27" s="203" t="s">
        <v>39</v>
      </c>
      <c r="C27" s="204">
        <f t="shared" ref="C27:C44" si="0">D27+E27+G27+I27+J27+K27+M27+O27+Q27</f>
        <v>4800000</v>
      </c>
      <c r="D27" s="205">
        <v>4800000</v>
      </c>
      <c r="E27" s="204">
        <v>0</v>
      </c>
      <c r="F27" s="204">
        <v>0</v>
      </c>
      <c r="G27" s="206">
        <v>0</v>
      </c>
      <c r="H27" s="206">
        <v>0</v>
      </c>
      <c r="I27" s="204">
        <v>0</v>
      </c>
      <c r="J27" s="204">
        <v>0</v>
      </c>
      <c r="K27" s="204">
        <v>0</v>
      </c>
      <c r="L27" s="204">
        <v>0</v>
      </c>
      <c r="M27" s="206">
        <v>0</v>
      </c>
      <c r="N27" s="206">
        <v>0</v>
      </c>
      <c r="O27" s="206">
        <v>0</v>
      </c>
      <c r="P27" s="206">
        <v>0</v>
      </c>
      <c r="Q27" s="204">
        <v>0</v>
      </c>
      <c r="R27" s="206">
        <v>0</v>
      </c>
      <c r="S27" s="207">
        <f t="shared" ref="S27:S44" si="1">D27+E27+F27+G27+H27+I27+J27+K27+L27+M27+N27+O27+P27+Q27+R27</f>
        <v>4800000</v>
      </c>
      <c r="T27" s="150"/>
    </row>
    <row r="28" spans="1:21" ht="21" customHeight="1">
      <c r="A28" s="208">
        <v>312</v>
      </c>
      <c r="B28" s="209" t="s">
        <v>11</v>
      </c>
      <c r="C28" s="204">
        <f t="shared" si="0"/>
        <v>190000</v>
      </c>
      <c r="D28" s="74">
        <v>170000</v>
      </c>
      <c r="E28" s="210">
        <v>0</v>
      </c>
      <c r="F28" s="210">
        <v>0</v>
      </c>
      <c r="G28" s="74">
        <v>0</v>
      </c>
      <c r="H28" s="74">
        <v>0</v>
      </c>
      <c r="I28" s="210">
        <v>20000</v>
      </c>
      <c r="J28" s="210">
        <v>0</v>
      </c>
      <c r="K28" s="210">
        <v>0</v>
      </c>
      <c r="L28" s="210">
        <v>0</v>
      </c>
      <c r="M28" s="74">
        <v>0</v>
      </c>
      <c r="N28" s="74">
        <v>0</v>
      </c>
      <c r="O28" s="74">
        <v>0</v>
      </c>
      <c r="P28" s="74">
        <v>0</v>
      </c>
      <c r="Q28" s="210">
        <v>0</v>
      </c>
      <c r="R28" s="74">
        <v>0</v>
      </c>
      <c r="S28" s="211">
        <f t="shared" si="1"/>
        <v>190000</v>
      </c>
      <c r="T28" s="150"/>
    </row>
    <row r="29" spans="1:21" ht="20.25" customHeight="1" thickBot="1">
      <c r="A29" s="212">
        <v>313</v>
      </c>
      <c r="B29" s="213" t="s">
        <v>12</v>
      </c>
      <c r="C29" s="214">
        <f t="shared" si="0"/>
        <v>882000</v>
      </c>
      <c r="D29" s="75">
        <v>882000</v>
      </c>
      <c r="E29" s="214">
        <v>0</v>
      </c>
      <c r="F29" s="214">
        <v>0</v>
      </c>
      <c r="G29" s="75">
        <v>0</v>
      </c>
      <c r="H29" s="75">
        <v>0</v>
      </c>
      <c r="I29" s="214">
        <v>0</v>
      </c>
      <c r="J29" s="214">
        <v>0</v>
      </c>
      <c r="K29" s="214">
        <v>0</v>
      </c>
      <c r="L29" s="214">
        <v>0</v>
      </c>
      <c r="M29" s="75">
        <v>0</v>
      </c>
      <c r="N29" s="75">
        <v>0</v>
      </c>
      <c r="O29" s="75">
        <v>0</v>
      </c>
      <c r="P29" s="75">
        <v>0</v>
      </c>
      <c r="Q29" s="214">
        <v>0</v>
      </c>
      <c r="R29" s="75">
        <v>0</v>
      </c>
      <c r="S29" s="215">
        <f t="shared" si="1"/>
        <v>882000</v>
      </c>
      <c r="T29" s="150"/>
    </row>
    <row r="30" spans="1:21" ht="16.5" thickBot="1">
      <c r="A30" s="199">
        <v>32</v>
      </c>
      <c r="B30" s="200" t="s">
        <v>13</v>
      </c>
      <c r="C30" s="201">
        <f t="shared" si="0"/>
        <v>1531916</v>
      </c>
      <c r="D30" s="201">
        <f>D31+D32+D33+D34+D35</f>
        <v>194000</v>
      </c>
      <c r="E30" s="201">
        <f>E31+E32+E33+E34+E35</f>
        <v>242216</v>
      </c>
      <c r="F30" s="201">
        <f>F31+F32+F33+F34+F35</f>
        <v>55784.000000000007</v>
      </c>
      <c r="G30" s="201">
        <f>G31+G32+G33+G34+G35</f>
        <v>400200</v>
      </c>
      <c r="H30" s="201">
        <f>H31+H32+H33+H34+H35</f>
        <v>33400</v>
      </c>
      <c r="I30" s="201">
        <f>I31</f>
        <v>550000</v>
      </c>
      <c r="J30" s="201">
        <v>0</v>
      </c>
      <c r="K30" s="201">
        <f>K33</f>
        <v>100000</v>
      </c>
      <c r="L30" s="201">
        <f>L31+L32+L33</f>
        <v>343523.30000000005</v>
      </c>
      <c r="M30" s="201">
        <f>M31+M33+M34</f>
        <v>45500</v>
      </c>
      <c r="N30" s="201">
        <f>N31+N32+N33+N34</f>
        <v>-5500</v>
      </c>
      <c r="O30" s="201">
        <v>0</v>
      </c>
      <c r="P30" s="201">
        <f>P33+P35</f>
        <v>8000</v>
      </c>
      <c r="Q30" s="201">
        <v>0</v>
      </c>
      <c r="R30" s="201">
        <f>R33</f>
        <v>28500</v>
      </c>
      <c r="S30" s="201">
        <f t="shared" si="1"/>
        <v>1995623.3</v>
      </c>
      <c r="T30" s="150"/>
    </row>
    <row r="31" spans="1:21" ht="33.75" customHeight="1">
      <c r="A31" s="202">
        <v>321</v>
      </c>
      <c r="B31" s="216" t="s">
        <v>68</v>
      </c>
      <c r="C31" s="206">
        <f t="shared" si="0"/>
        <v>598000</v>
      </c>
      <c r="D31" s="217">
        <v>0</v>
      </c>
      <c r="E31" s="206">
        <v>14000</v>
      </c>
      <c r="F31" s="206">
        <v>7292.29</v>
      </c>
      <c r="G31" s="206">
        <v>28000</v>
      </c>
      <c r="H31" s="206">
        <v>18000</v>
      </c>
      <c r="I31" s="206">
        <v>550000</v>
      </c>
      <c r="J31" s="206">
        <v>0</v>
      </c>
      <c r="K31" s="206">
        <v>0</v>
      </c>
      <c r="L31" s="206">
        <v>0</v>
      </c>
      <c r="M31" s="206">
        <v>6000</v>
      </c>
      <c r="N31" s="206">
        <v>-6000</v>
      </c>
      <c r="O31" s="206">
        <v>0</v>
      </c>
      <c r="P31" s="206">
        <v>0</v>
      </c>
      <c r="Q31" s="206">
        <v>0</v>
      </c>
      <c r="R31" s="206">
        <v>0</v>
      </c>
      <c r="S31" s="207">
        <f t="shared" si="1"/>
        <v>617292.29</v>
      </c>
      <c r="T31" s="150"/>
    </row>
    <row r="32" spans="1:21" ht="30" customHeight="1">
      <c r="A32" s="208">
        <v>322</v>
      </c>
      <c r="B32" s="218" t="s">
        <v>40</v>
      </c>
      <c r="C32" s="74">
        <f t="shared" si="0"/>
        <v>166000</v>
      </c>
      <c r="D32" s="219">
        <v>0</v>
      </c>
      <c r="E32" s="74">
        <v>89000</v>
      </c>
      <c r="F32" s="74">
        <v>-32477</v>
      </c>
      <c r="G32" s="74">
        <v>77000</v>
      </c>
      <c r="H32" s="74">
        <v>-4600</v>
      </c>
      <c r="I32" s="74">
        <v>0</v>
      </c>
      <c r="J32" s="74">
        <v>0</v>
      </c>
      <c r="K32" s="74">
        <v>0</v>
      </c>
      <c r="L32" s="74">
        <v>159291.66</v>
      </c>
      <c r="M32" s="74">
        <v>0</v>
      </c>
      <c r="N32" s="74">
        <v>0</v>
      </c>
      <c r="O32" s="74">
        <v>0</v>
      </c>
      <c r="P32" s="74">
        <v>0</v>
      </c>
      <c r="Q32" s="74">
        <v>0</v>
      </c>
      <c r="R32" s="74">
        <v>0</v>
      </c>
      <c r="S32" s="211">
        <f t="shared" si="1"/>
        <v>288214.66000000003</v>
      </c>
      <c r="T32" s="150"/>
    </row>
    <row r="33" spans="1:20" ht="21.75" customHeight="1">
      <c r="A33" s="208">
        <v>323</v>
      </c>
      <c r="B33" s="209" t="s">
        <v>41</v>
      </c>
      <c r="C33" s="74">
        <f t="shared" si="0"/>
        <v>625916</v>
      </c>
      <c r="D33" s="219">
        <v>180000</v>
      </c>
      <c r="E33" s="74">
        <v>109216</v>
      </c>
      <c r="F33" s="74">
        <v>73093.710000000006</v>
      </c>
      <c r="G33" s="74">
        <v>229700</v>
      </c>
      <c r="H33" s="74">
        <v>-9200</v>
      </c>
      <c r="I33" s="74">
        <v>0</v>
      </c>
      <c r="J33" s="74">
        <v>0</v>
      </c>
      <c r="K33" s="74">
        <v>100000</v>
      </c>
      <c r="L33" s="74">
        <v>184231.64</v>
      </c>
      <c r="M33" s="74">
        <v>7000</v>
      </c>
      <c r="N33" s="74">
        <v>10100</v>
      </c>
      <c r="O33" s="74">
        <v>0</v>
      </c>
      <c r="P33" s="74">
        <v>2000</v>
      </c>
      <c r="Q33" s="74">
        <v>0</v>
      </c>
      <c r="R33" s="74">
        <v>28500</v>
      </c>
      <c r="S33" s="211">
        <f t="shared" si="1"/>
        <v>914641.35</v>
      </c>
      <c r="T33" s="150"/>
    </row>
    <row r="34" spans="1:20" ht="21.75" customHeight="1">
      <c r="A34" s="208">
        <v>324</v>
      </c>
      <c r="B34" s="209" t="s">
        <v>42</v>
      </c>
      <c r="C34" s="74">
        <f t="shared" si="0"/>
        <v>44000</v>
      </c>
      <c r="D34" s="219">
        <v>0</v>
      </c>
      <c r="E34" s="74">
        <v>0</v>
      </c>
      <c r="F34" s="74">
        <v>0</v>
      </c>
      <c r="G34" s="74">
        <v>11500</v>
      </c>
      <c r="H34" s="74">
        <v>18000</v>
      </c>
      <c r="I34" s="74">
        <v>0</v>
      </c>
      <c r="J34" s="74">
        <v>0</v>
      </c>
      <c r="K34" s="74">
        <v>0</v>
      </c>
      <c r="L34" s="74">
        <v>0</v>
      </c>
      <c r="M34" s="74">
        <v>32500</v>
      </c>
      <c r="N34" s="74">
        <v>-9600</v>
      </c>
      <c r="O34" s="74">
        <v>0</v>
      </c>
      <c r="P34" s="74">
        <v>0</v>
      </c>
      <c r="Q34" s="74">
        <v>0</v>
      </c>
      <c r="R34" s="74">
        <v>0</v>
      </c>
      <c r="S34" s="211">
        <f t="shared" si="1"/>
        <v>52400</v>
      </c>
      <c r="T34" s="150"/>
    </row>
    <row r="35" spans="1:20" ht="30.75" thickBot="1">
      <c r="A35" s="212">
        <v>329</v>
      </c>
      <c r="B35" s="220" t="s">
        <v>43</v>
      </c>
      <c r="C35" s="75">
        <f t="shared" si="0"/>
        <v>98000</v>
      </c>
      <c r="D35" s="221">
        <v>14000</v>
      </c>
      <c r="E35" s="75">
        <v>30000</v>
      </c>
      <c r="F35" s="75">
        <v>7875</v>
      </c>
      <c r="G35" s="75">
        <v>54000</v>
      </c>
      <c r="H35" s="75">
        <v>11200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6000</v>
      </c>
      <c r="Q35" s="75">
        <v>0</v>
      </c>
      <c r="R35" s="75">
        <v>0</v>
      </c>
      <c r="S35" s="215">
        <f t="shared" si="1"/>
        <v>123075</v>
      </c>
      <c r="T35" s="150"/>
    </row>
    <row r="36" spans="1:20" ht="16.5" thickBot="1">
      <c r="A36" s="199">
        <v>34</v>
      </c>
      <c r="B36" s="200" t="s">
        <v>17</v>
      </c>
      <c r="C36" s="201">
        <f t="shared" si="0"/>
        <v>6150</v>
      </c>
      <c r="D36" s="201">
        <v>0</v>
      </c>
      <c r="E36" s="201">
        <f>E37</f>
        <v>3000</v>
      </c>
      <c r="F36" s="201">
        <f>F37</f>
        <v>1000</v>
      </c>
      <c r="G36" s="201">
        <f>G37</f>
        <v>3150</v>
      </c>
      <c r="H36" s="201">
        <f>H37</f>
        <v>280</v>
      </c>
      <c r="I36" s="201">
        <v>0</v>
      </c>
      <c r="J36" s="201">
        <v>0</v>
      </c>
      <c r="K36" s="201">
        <v>0</v>
      </c>
      <c r="L36" s="201">
        <v>0</v>
      </c>
      <c r="M36" s="201">
        <v>0</v>
      </c>
      <c r="N36" s="201">
        <v>0</v>
      </c>
      <c r="O36" s="201">
        <v>0</v>
      </c>
      <c r="P36" s="201">
        <v>0</v>
      </c>
      <c r="Q36" s="201">
        <v>0</v>
      </c>
      <c r="R36" s="201">
        <v>0</v>
      </c>
      <c r="S36" s="201">
        <f t="shared" si="1"/>
        <v>7430</v>
      </c>
      <c r="T36" s="150"/>
    </row>
    <row r="37" spans="1:20" ht="16.5" thickBot="1">
      <c r="A37" s="222">
        <v>343</v>
      </c>
      <c r="B37" s="223" t="s">
        <v>44</v>
      </c>
      <c r="C37" s="224">
        <f t="shared" si="0"/>
        <v>6150</v>
      </c>
      <c r="D37" s="225">
        <v>0</v>
      </c>
      <c r="E37" s="224">
        <v>3000</v>
      </c>
      <c r="F37" s="224">
        <v>1000</v>
      </c>
      <c r="G37" s="224">
        <v>3150</v>
      </c>
      <c r="H37" s="224">
        <v>280</v>
      </c>
      <c r="I37" s="224">
        <v>0</v>
      </c>
      <c r="J37" s="224">
        <v>0</v>
      </c>
      <c r="K37" s="224">
        <v>0</v>
      </c>
      <c r="L37" s="224">
        <v>0</v>
      </c>
      <c r="M37" s="224">
        <v>0</v>
      </c>
      <c r="N37" s="224">
        <v>0</v>
      </c>
      <c r="O37" s="224">
        <v>0</v>
      </c>
      <c r="P37" s="224">
        <v>0</v>
      </c>
      <c r="Q37" s="224">
        <v>0</v>
      </c>
      <c r="R37" s="224">
        <v>0</v>
      </c>
      <c r="S37" s="226">
        <f t="shared" si="1"/>
        <v>7430</v>
      </c>
      <c r="T37" s="150"/>
    </row>
    <row r="38" spans="1:20" s="230" customFormat="1" ht="50.25" customHeight="1" thickBot="1">
      <c r="A38" s="199">
        <v>41</v>
      </c>
      <c r="B38" s="227" t="s">
        <v>74</v>
      </c>
      <c r="C38" s="201">
        <f t="shared" si="0"/>
        <v>0</v>
      </c>
      <c r="D38" s="228">
        <v>0</v>
      </c>
      <c r="E38" s="201">
        <v>0</v>
      </c>
      <c r="F38" s="201">
        <v>0</v>
      </c>
      <c r="G38" s="201">
        <v>0</v>
      </c>
      <c r="H38" s="201">
        <v>0</v>
      </c>
      <c r="I38" s="201">
        <v>0</v>
      </c>
      <c r="J38" s="201">
        <v>0</v>
      </c>
      <c r="K38" s="201">
        <v>0</v>
      </c>
      <c r="L38" s="201">
        <v>0</v>
      </c>
      <c r="M38" s="201">
        <v>0</v>
      </c>
      <c r="N38" s="201">
        <v>0</v>
      </c>
      <c r="O38" s="201">
        <v>0</v>
      </c>
      <c r="P38" s="201">
        <v>0</v>
      </c>
      <c r="Q38" s="201">
        <v>0</v>
      </c>
      <c r="R38" s="201">
        <v>0</v>
      </c>
      <c r="S38" s="201">
        <f t="shared" si="1"/>
        <v>0</v>
      </c>
      <c r="T38" s="229"/>
    </row>
    <row r="39" spans="1:20" ht="16.5" thickBot="1">
      <c r="A39" s="222">
        <v>412</v>
      </c>
      <c r="B39" s="223" t="s">
        <v>75</v>
      </c>
      <c r="C39" s="224">
        <f t="shared" si="0"/>
        <v>0</v>
      </c>
      <c r="D39" s="225">
        <v>0</v>
      </c>
      <c r="E39" s="224">
        <v>0</v>
      </c>
      <c r="F39" s="224">
        <v>0</v>
      </c>
      <c r="G39" s="224">
        <v>0</v>
      </c>
      <c r="H39" s="224">
        <v>0</v>
      </c>
      <c r="I39" s="224">
        <v>0</v>
      </c>
      <c r="J39" s="224">
        <v>0</v>
      </c>
      <c r="K39" s="224">
        <v>0</v>
      </c>
      <c r="L39" s="224">
        <v>0</v>
      </c>
      <c r="M39" s="224">
        <v>0</v>
      </c>
      <c r="N39" s="224">
        <v>0</v>
      </c>
      <c r="O39" s="224">
        <v>0</v>
      </c>
      <c r="P39" s="224">
        <v>0</v>
      </c>
      <c r="Q39" s="224">
        <v>0</v>
      </c>
      <c r="R39" s="224">
        <v>0</v>
      </c>
      <c r="S39" s="226">
        <f t="shared" si="1"/>
        <v>0</v>
      </c>
      <c r="T39" s="150"/>
    </row>
    <row r="40" spans="1:20" ht="44.25" thickBot="1">
      <c r="A40" s="199">
        <v>42</v>
      </c>
      <c r="B40" s="231" t="s">
        <v>45</v>
      </c>
      <c r="C40" s="201">
        <f t="shared" si="0"/>
        <v>161000</v>
      </c>
      <c r="D40" s="201">
        <v>0</v>
      </c>
      <c r="E40" s="201">
        <v>0</v>
      </c>
      <c r="F40" s="201">
        <v>0</v>
      </c>
      <c r="G40" s="201">
        <f>G41+G42</f>
        <v>161000</v>
      </c>
      <c r="H40" s="201">
        <f>H41</f>
        <v>-73000</v>
      </c>
      <c r="I40" s="201">
        <v>0</v>
      </c>
      <c r="J40" s="201">
        <v>0</v>
      </c>
      <c r="K40" s="201">
        <v>0</v>
      </c>
      <c r="L40" s="201">
        <f>L41</f>
        <v>20000</v>
      </c>
      <c r="M40" s="201">
        <v>0</v>
      </c>
      <c r="N40" s="201">
        <f>N42</f>
        <v>2246.4899999999998</v>
      </c>
      <c r="O40" s="201">
        <v>0</v>
      </c>
      <c r="P40" s="201">
        <v>0</v>
      </c>
      <c r="Q40" s="201">
        <v>0</v>
      </c>
      <c r="R40" s="201">
        <v>0</v>
      </c>
      <c r="S40" s="201">
        <f t="shared" si="1"/>
        <v>110246.49</v>
      </c>
      <c r="T40" s="150"/>
    </row>
    <row r="41" spans="1:20" ht="18" customHeight="1">
      <c r="A41" s="232">
        <v>422</v>
      </c>
      <c r="B41" s="233" t="s">
        <v>46</v>
      </c>
      <c r="C41" s="206">
        <f t="shared" si="0"/>
        <v>159000</v>
      </c>
      <c r="D41" s="206">
        <v>0</v>
      </c>
      <c r="E41" s="206">
        <v>0</v>
      </c>
      <c r="F41" s="206">
        <v>0</v>
      </c>
      <c r="G41" s="206">
        <v>159000</v>
      </c>
      <c r="H41" s="206">
        <v>-73000</v>
      </c>
      <c r="I41" s="206">
        <v>0</v>
      </c>
      <c r="J41" s="206">
        <v>0</v>
      </c>
      <c r="K41" s="206">
        <v>0</v>
      </c>
      <c r="L41" s="206">
        <v>20000</v>
      </c>
      <c r="M41" s="206">
        <v>0</v>
      </c>
      <c r="N41" s="206">
        <v>0</v>
      </c>
      <c r="O41" s="206">
        <v>0</v>
      </c>
      <c r="P41" s="206">
        <v>0</v>
      </c>
      <c r="Q41" s="206">
        <v>0</v>
      </c>
      <c r="R41" s="206">
        <v>0</v>
      </c>
      <c r="S41" s="207">
        <f t="shared" si="1"/>
        <v>106000</v>
      </c>
      <c r="T41" s="150"/>
    </row>
    <row r="42" spans="1:20" ht="18.75" customHeight="1">
      <c r="A42" s="208">
        <v>424</v>
      </c>
      <c r="B42" s="234" t="s">
        <v>47</v>
      </c>
      <c r="C42" s="74">
        <f t="shared" si="0"/>
        <v>2000</v>
      </c>
      <c r="D42" s="74">
        <v>0</v>
      </c>
      <c r="E42" s="74">
        <v>0</v>
      </c>
      <c r="F42" s="74">
        <v>0</v>
      </c>
      <c r="G42" s="74">
        <v>2000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2246.4899999999998</v>
      </c>
      <c r="O42" s="74">
        <v>0</v>
      </c>
      <c r="P42" s="74">
        <v>0</v>
      </c>
      <c r="Q42" s="74">
        <v>0</v>
      </c>
      <c r="R42" s="74">
        <v>0</v>
      </c>
      <c r="S42" s="211">
        <f t="shared" si="1"/>
        <v>4246.49</v>
      </c>
      <c r="T42" s="150"/>
    </row>
    <row r="43" spans="1:20" ht="18" customHeight="1" thickBot="1">
      <c r="A43" s="212">
        <v>426</v>
      </c>
      <c r="B43" s="235" t="s">
        <v>48</v>
      </c>
      <c r="C43" s="75">
        <f t="shared" si="0"/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215">
        <f t="shared" si="1"/>
        <v>0</v>
      </c>
      <c r="T43" s="150"/>
    </row>
    <row r="44" spans="1:20" ht="16.5" thickBot="1">
      <c r="A44" s="236"/>
      <c r="B44" s="237" t="s">
        <v>49</v>
      </c>
      <c r="C44" s="76">
        <f t="shared" si="0"/>
        <v>7571066</v>
      </c>
      <c r="D44" s="76">
        <f>D26+D30</f>
        <v>6046000</v>
      </c>
      <c r="E44" s="76">
        <f>E30+E36</f>
        <v>245216</v>
      </c>
      <c r="F44" s="76">
        <f>F30+F36</f>
        <v>56784.000000000007</v>
      </c>
      <c r="G44" s="76">
        <f>G30+G36+G40</f>
        <v>564350</v>
      </c>
      <c r="H44" s="76">
        <f>H30+H36+H40</f>
        <v>-39320</v>
      </c>
      <c r="I44" s="76">
        <f>I26+I30</f>
        <v>570000</v>
      </c>
      <c r="J44" s="76">
        <v>0</v>
      </c>
      <c r="K44" s="76">
        <f>K30</f>
        <v>100000</v>
      </c>
      <c r="L44" s="76">
        <f>L30+L40</f>
        <v>363523.30000000005</v>
      </c>
      <c r="M44" s="76">
        <f>M30</f>
        <v>45500</v>
      </c>
      <c r="N44" s="76">
        <f>N30+N40</f>
        <v>-3253.51</v>
      </c>
      <c r="O44" s="76">
        <v>0</v>
      </c>
      <c r="P44" s="76">
        <f>P30</f>
        <v>8000</v>
      </c>
      <c r="Q44" s="76">
        <v>0</v>
      </c>
      <c r="R44" s="76">
        <f>R30</f>
        <v>28500</v>
      </c>
      <c r="S44" s="76">
        <f t="shared" si="1"/>
        <v>7985299.79</v>
      </c>
      <c r="T44" s="150"/>
    </row>
    <row r="45" spans="1:20" ht="15.75">
      <c r="A45" s="238"/>
      <c r="B45" s="239"/>
      <c r="C45" s="240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150"/>
    </row>
    <row r="46" spans="1:20" ht="15.75">
      <c r="A46" s="238"/>
      <c r="B46" s="239"/>
      <c r="C46" s="240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150"/>
    </row>
    <row r="47" spans="1:20" ht="18.75">
      <c r="A47" s="77"/>
      <c r="B47" s="241"/>
      <c r="C47" s="242" t="s">
        <v>51</v>
      </c>
      <c r="D47" s="73"/>
      <c r="E47" s="243"/>
      <c r="F47" s="243"/>
      <c r="G47" s="243"/>
      <c r="H47" s="243"/>
      <c r="I47" s="243"/>
      <c r="J47" s="242" t="s">
        <v>50</v>
      </c>
      <c r="K47" s="79"/>
      <c r="L47" s="79"/>
      <c r="M47" s="244"/>
      <c r="N47" s="244"/>
      <c r="O47" s="81"/>
      <c r="P47" s="81"/>
      <c r="Q47" s="79"/>
      <c r="R47" s="79"/>
      <c r="S47" s="79"/>
      <c r="T47" s="150"/>
    </row>
    <row r="48" spans="1:20" ht="18.75">
      <c r="A48" s="77"/>
      <c r="B48" s="241"/>
      <c r="C48" s="242"/>
      <c r="D48" s="73"/>
      <c r="E48" s="73"/>
      <c r="F48" s="73"/>
      <c r="G48" s="73"/>
      <c r="H48" s="73"/>
      <c r="I48" s="243"/>
      <c r="J48" s="242"/>
      <c r="K48" s="79"/>
      <c r="L48" s="79"/>
      <c r="M48" s="79"/>
      <c r="N48" s="79"/>
      <c r="O48" s="81"/>
      <c r="P48" s="81"/>
      <c r="Q48" s="79"/>
      <c r="R48" s="79"/>
      <c r="S48" s="79"/>
      <c r="T48" s="150"/>
    </row>
    <row r="49" spans="1:20" ht="18.75">
      <c r="A49" s="245"/>
      <c r="B49" s="246"/>
      <c r="C49" s="247" t="s">
        <v>135</v>
      </c>
      <c r="D49" s="73"/>
      <c r="E49" s="73"/>
      <c r="F49" s="73"/>
      <c r="G49" s="73"/>
      <c r="H49" s="73"/>
      <c r="I49" s="248"/>
      <c r="J49" s="248"/>
      <c r="K49" s="80"/>
      <c r="L49" s="80"/>
      <c r="M49" s="80"/>
      <c r="N49" s="80"/>
      <c r="O49" s="80"/>
      <c r="P49" s="80"/>
      <c r="Q49" s="149"/>
      <c r="R49" s="149"/>
      <c r="S49" s="149"/>
      <c r="T49" s="112"/>
    </row>
    <row r="50" spans="1:20" ht="18.75">
      <c r="A50" s="249"/>
      <c r="B50" s="248"/>
      <c r="C50" s="248"/>
      <c r="D50" s="73"/>
      <c r="E50" s="73"/>
      <c r="F50" s="73"/>
      <c r="G50" s="73"/>
      <c r="H50" s="73"/>
      <c r="I50" s="248"/>
      <c r="J50" s="248"/>
      <c r="K50" s="80"/>
      <c r="L50" s="80"/>
      <c r="M50" s="250"/>
      <c r="N50" s="250"/>
      <c r="O50" s="80"/>
      <c r="P50" s="80"/>
      <c r="Q50" s="149"/>
      <c r="R50" s="149"/>
      <c r="S50" s="149"/>
      <c r="T50" s="251"/>
    </row>
    <row r="51" spans="1:20" ht="18.75">
      <c r="A51" s="81"/>
      <c r="B51" s="73"/>
      <c r="C51" s="73"/>
      <c r="D51" s="73"/>
      <c r="E51" s="126"/>
      <c r="F51" s="126"/>
      <c r="G51" s="127"/>
      <c r="H51" s="127"/>
      <c r="I51" s="73"/>
      <c r="J51" s="73"/>
      <c r="K51" s="81"/>
      <c r="L51" s="81"/>
      <c r="M51" s="81"/>
      <c r="N51" s="81"/>
      <c r="O51" s="81"/>
      <c r="P51" s="81"/>
    </row>
    <row r="52" spans="1:20" ht="18.75">
      <c r="A52" s="81"/>
      <c r="B52" s="73"/>
      <c r="C52" s="73"/>
      <c r="D52" s="73"/>
      <c r="E52" s="126"/>
      <c r="F52" s="126"/>
      <c r="G52" s="127"/>
      <c r="H52" s="127"/>
      <c r="I52" s="252"/>
      <c r="J52" s="73"/>
    </row>
    <row r="53" spans="1:20" ht="18.75">
      <c r="A53" s="81"/>
      <c r="B53" s="73"/>
      <c r="C53" s="73"/>
      <c r="D53" s="73"/>
      <c r="E53" s="126" t="s">
        <v>124</v>
      </c>
      <c r="F53" s="126"/>
      <c r="G53" s="126"/>
      <c r="H53" s="126"/>
      <c r="I53" s="73"/>
      <c r="J53" s="73"/>
    </row>
    <row r="54" spans="1:20" ht="18.75">
      <c r="B54" s="73"/>
      <c r="C54" s="73"/>
      <c r="D54" s="73"/>
      <c r="E54" s="126"/>
      <c r="F54" s="126"/>
      <c r="G54" s="126"/>
      <c r="H54" s="126"/>
      <c r="I54" s="73"/>
      <c r="J54" s="73"/>
    </row>
    <row r="55" spans="1:20" ht="18.75">
      <c r="B55" s="73"/>
      <c r="C55" s="73"/>
      <c r="D55" s="73"/>
      <c r="E55" s="73"/>
      <c r="F55" s="73"/>
      <c r="G55" s="73"/>
      <c r="H55" s="73"/>
      <c r="I55" s="73"/>
      <c r="J55" s="73"/>
    </row>
    <row r="56" spans="1:20" ht="18.75">
      <c r="B56" s="73"/>
      <c r="C56" s="73"/>
      <c r="D56" s="73"/>
      <c r="E56" s="73"/>
      <c r="F56" s="73"/>
      <c r="G56" s="73"/>
      <c r="H56" s="73"/>
      <c r="I56" s="73"/>
      <c r="J56" s="73"/>
    </row>
    <row r="64" spans="1:20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20" ht="15.75">
      <c r="A115" s="190"/>
      <c r="B115" s="191"/>
      <c r="C115" s="150"/>
      <c r="D115" s="192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</row>
  </sheetData>
  <mergeCells count="6">
    <mergeCell ref="A1:D1"/>
    <mergeCell ref="E6:M6"/>
    <mergeCell ref="S6:T6"/>
    <mergeCell ref="E7:M7"/>
    <mergeCell ref="S7:T7"/>
    <mergeCell ref="A2:V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abSelected="1" topLeftCell="A12" zoomScale="75" zoomScaleNormal="75" workbookViewId="0">
      <selection activeCell="E16" sqref="E16"/>
    </sheetView>
  </sheetViews>
  <sheetFormatPr defaultRowHeight="15.75"/>
  <cols>
    <col min="1" max="1" width="27" style="9" customWidth="1"/>
    <col min="2" max="2" width="21" style="9" customWidth="1"/>
    <col min="3" max="3" width="19" style="9" customWidth="1"/>
    <col min="4" max="4" width="21.140625" style="9" customWidth="1"/>
    <col min="5" max="5" width="18.5703125" style="9" customWidth="1"/>
    <col min="6" max="6" width="19.140625" style="9" customWidth="1"/>
    <col min="7" max="7" width="18" style="83" customWidth="1"/>
    <col min="8" max="8" width="19.7109375" style="83" customWidth="1"/>
    <col min="9" max="9" width="15.140625" style="9" customWidth="1"/>
    <col min="10" max="10" width="19.5703125" style="9" customWidth="1"/>
    <col min="11" max="11" width="21.5703125" style="9" customWidth="1"/>
    <col min="12" max="12" width="19.85546875" style="9" customWidth="1"/>
    <col min="13" max="13" width="18.7109375" style="9" customWidth="1"/>
    <col min="14" max="16384" width="9.140625" style="9"/>
  </cols>
  <sheetData>
    <row r="1" spans="1:13" ht="21" thickBot="1">
      <c r="A1" s="119" t="s">
        <v>79</v>
      </c>
      <c r="B1" s="120"/>
      <c r="C1" s="120"/>
      <c r="D1" s="121"/>
      <c r="E1" s="121"/>
      <c r="F1" s="121"/>
      <c r="G1" s="122"/>
      <c r="H1" s="122"/>
      <c r="I1" s="121"/>
      <c r="J1" s="121"/>
      <c r="K1" s="270" t="s">
        <v>59</v>
      </c>
      <c r="L1" s="271"/>
      <c r="M1" s="272"/>
    </row>
    <row r="2" spans="1:13" ht="20.25" thickBot="1">
      <c r="A2" s="278" t="s">
        <v>119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3" ht="20.25" thickBot="1">
      <c r="A3" s="123" t="s">
        <v>60</v>
      </c>
      <c r="B3" s="270" t="s">
        <v>97</v>
      </c>
      <c r="C3" s="271"/>
      <c r="D3" s="279"/>
      <c r="E3" s="279"/>
      <c r="F3" s="279"/>
      <c r="G3" s="279"/>
      <c r="H3" s="279"/>
      <c r="I3" s="279"/>
      <c r="J3" s="279"/>
      <c r="K3" s="279"/>
      <c r="L3" s="279"/>
      <c r="M3" s="280"/>
    </row>
    <row r="4" spans="1:13" ht="15" customHeight="1">
      <c r="A4" s="84" t="s">
        <v>120</v>
      </c>
      <c r="B4" s="281" t="s">
        <v>27</v>
      </c>
      <c r="C4" s="273" t="s">
        <v>101</v>
      </c>
      <c r="D4" s="273" t="s">
        <v>61</v>
      </c>
      <c r="E4" s="273" t="s">
        <v>101</v>
      </c>
      <c r="F4" s="273" t="s">
        <v>28</v>
      </c>
      <c r="G4" s="284" t="s">
        <v>29</v>
      </c>
      <c r="H4" s="273" t="s">
        <v>101</v>
      </c>
      <c r="I4" s="284" t="s">
        <v>62</v>
      </c>
      <c r="J4" s="273" t="s">
        <v>101</v>
      </c>
      <c r="K4" s="286" t="s">
        <v>37</v>
      </c>
      <c r="L4" s="273" t="s">
        <v>101</v>
      </c>
      <c r="M4" s="288" t="s">
        <v>63</v>
      </c>
    </row>
    <row r="5" spans="1:13" ht="123.75" customHeight="1" thickBot="1">
      <c r="A5" s="85" t="s">
        <v>121</v>
      </c>
      <c r="B5" s="282"/>
      <c r="C5" s="274"/>
      <c r="D5" s="283"/>
      <c r="E5" s="274"/>
      <c r="F5" s="283"/>
      <c r="G5" s="285"/>
      <c r="H5" s="274"/>
      <c r="I5" s="285"/>
      <c r="J5" s="274"/>
      <c r="K5" s="287"/>
      <c r="L5" s="274"/>
      <c r="M5" s="289"/>
    </row>
    <row r="6" spans="1:13" ht="53.25" customHeight="1">
      <c r="A6" s="86" t="s">
        <v>70</v>
      </c>
      <c r="B6" s="87"/>
      <c r="C6" s="87"/>
      <c r="D6" s="87"/>
      <c r="E6" s="87"/>
      <c r="F6" s="87"/>
      <c r="G6" s="88">
        <v>0</v>
      </c>
      <c r="H6" s="88"/>
      <c r="I6" s="88"/>
      <c r="J6" s="88"/>
      <c r="K6" s="87"/>
      <c r="L6" s="89"/>
      <c r="M6" s="90"/>
    </row>
    <row r="7" spans="1:13" ht="54" customHeight="1">
      <c r="A7" s="86" t="s">
        <v>67</v>
      </c>
      <c r="B7" s="87"/>
      <c r="C7" s="87"/>
      <c r="D7" s="87"/>
      <c r="E7" s="87"/>
      <c r="F7" s="87"/>
      <c r="G7" s="88">
        <v>30000</v>
      </c>
      <c r="H7" s="88">
        <v>-10000</v>
      </c>
      <c r="I7" s="88"/>
      <c r="J7" s="88"/>
      <c r="K7" s="87"/>
      <c r="L7" s="89"/>
      <c r="M7" s="90"/>
    </row>
    <row r="8" spans="1:13" ht="72.75" customHeight="1">
      <c r="A8" s="86" t="s">
        <v>71</v>
      </c>
      <c r="B8" s="87"/>
      <c r="C8" s="87"/>
      <c r="D8" s="87"/>
      <c r="E8" s="87"/>
      <c r="F8" s="87"/>
      <c r="G8" s="88">
        <v>0</v>
      </c>
      <c r="H8" s="88"/>
      <c r="I8" s="88"/>
      <c r="J8" s="88"/>
      <c r="K8" s="87"/>
      <c r="L8" s="89"/>
      <c r="M8" s="90"/>
    </row>
    <row r="9" spans="1:13" ht="28.5" customHeight="1">
      <c r="A9" s="256" t="s">
        <v>93</v>
      </c>
      <c r="B9" s="87">
        <v>6046000</v>
      </c>
      <c r="C9" s="87">
        <v>0</v>
      </c>
      <c r="D9" s="87"/>
      <c r="E9" s="87"/>
      <c r="F9" s="87"/>
      <c r="G9" s="88"/>
      <c r="H9" s="88"/>
      <c r="I9" s="88"/>
      <c r="J9" s="88"/>
      <c r="K9" s="87"/>
      <c r="L9" s="89"/>
      <c r="M9" s="90"/>
    </row>
    <row r="10" spans="1:13" ht="28.5" customHeight="1">
      <c r="A10" s="98" t="s">
        <v>131</v>
      </c>
      <c r="B10" s="91"/>
      <c r="C10" s="91"/>
      <c r="D10" s="91"/>
      <c r="E10" s="255"/>
      <c r="F10" s="87"/>
      <c r="G10" s="88">
        <v>0</v>
      </c>
      <c r="H10" s="88">
        <v>2246.4899999999998</v>
      </c>
      <c r="I10" s="88"/>
      <c r="J10" s="88"/>
      <c r="K10" s="87"/>
      <c r="L10" s="89"/>
      <c r="M10" s="90"/>
    </row>
    <row r="11" spans="1:13" ht="28.5" customHeight="1">
      <c r="A11" s="98" t="s">
        <v>132</v>
      </c>
      <c r="B11" s="87"/>
      <c r="C11" s="87"/>
      <c r="D11" s="87"/>
      <c r="E11" s="255"/>
      <c r="F11" s="87"/>
      <c r="G11" s="88">
        <v>0</v>
      </c>
      <c r="H11" s="88">
        <v>20000</v>
      </c>
      <c r="I11" s="88"/>
      <c r="J11" s="88"/>
      <c r="K11" s="87"/>
      <c r="L11" s="89"/>
      <c r="M11" s="90"/>
    </row>
    <row r="12" spans="1:13" ht="28.5" customHeight="1">
      <c r="A12" s="86" t="s">
        <v>77</v>
      </c>
      <c r="B12" s="87"/>
      <c r="C12" s="87"/>
      <c r="D12" s="87"/>
      <c r="E12" s="87"/>
      <c r="F12" s="87"/>
      <c r="G12" s="88"/>
      <c r="H12" s="88"/>
      <c r="I12" s="88"/>
      <c r="J12" s="88"/>
      <c r="K12" s="87"/>
      <c r="L12" s="89"/>
      <c r="M12" s="90"/>
    </row>
    <row r="13" spans="1:13" ht="28.5" customHeight="1">
      <c r="A13" s="86" t="s">
        <v>72</v>
      </c>
      <c r="B13" s="87"/>
      <c r="C13" s="87"/>
      <c r="D13" s="87"/>
      <c r="E13" s="87"/>
      <c r="F13" s="87"/>
      <c r="G13" s="88">
        <v>15500</v>
      </c>
      <c r="H13" s="88">
        <v>-15500</v>
      </c>
      <c r="I13" s="88"/>
      <c r="J13" s="88"/>
      <c r="K13" s="87"/>
      <c r="L13" s="89"/>
      <c r="M13" s="90"/>
    </row>
    <row r="14" spans="1:13" ht="33" customHeight="1">
      <c r="A14" s="86" t="s">
        <v>64</v>
      </c>
      <c r="B14" s="87"/>
      <c r="C14" s="87"/>
      <c r="D14" s="87"/>
      <c r="E14" s="87"/>
      <c r="F14" s="87"/>
      <c r="G14" s="88"/>
      <c r="H14" s="88"/>
      <c r="I14" s="88"/>
      <c r="J14" s="88"/>
      <c r="K14" s="87"/>
      <c r="L14" s="89"/>
      <c r="M14" s="90"/>
    </row>
    <row r="15" spans="1:13" ht="28.5" customHeight="1">
      <c r="A15" s="124" t="s">
        <v>122</v>
      </c>
      <c r="B15" s="87"/>
      <c r="C15" s="87"/>
      <c r="D15" s="87">
        <f>593650+700</f>
        <v>594350</v>
      </c>
      <c r="E15" s="87">
        <v>10680</v>
      </c>
      <c r="F15" s="87"/>
      <c r="G15" s="88"/>
      <c r="H15" s="88"/>
      <c r="I15" s="88"/>
      <c r="J15" s="88"/>
      <c r="K15" s="87"/>
      <c r="L15" s="89"/>
      <c r="M15" s="90"/>
    </row>
    <row r="16" spans="1:13" ht="29.25" customHeight="1">
      <c r="A16" s="92" t="s">
        <v>65</v>
      </c>
      <c r="B16" s="93"/>
      <c r="C16" s="93"/>
      <c r="D16" s="93"/>
      <c r="E16" s="93"/>
      <c r="F16" s="93"/>
      <c r="G16" s="94"/>
      <c r="H16" s="94"/>
      <c r="I16" s="94"/>
      <c r="J16" s="94"/>
      <c r="K16" s="93"/>
      <c r="L16" s="95"/>
      <c r="M16" s="96"/>
    </row>
    <row r="17" spans="1:15" ht="30" customHeight="1">
      <c r="A17" s="97" t="s">
        <v>86</v>
      </c>
      <c r="B17" s="87">
        <v>245216</v>
      </c>
      <c r="C17" s="87">
        <v>56784</v>
      </c>
      <c r="D17" s="87"/>
      <c r="E17" s="87"/>
      <c r="F17" s="87"/>
      <c r="G17" s="88"/>
      <c r="H17" s="88"/>
      <c r="I17" s="88"/>
      <c r="J17" s="88"/>
      <c r="K17" s="87"/>
      <c r="L17" s="89"/>
      <c r="M17" s="90"/>
    </row>
    <row r="18" spans="1:15" ht="23.25" customHeight="1">
      <c r="A18" s="97" t="s">
        <v>80</v>
      </c>
      <c r="B18" s="87">
        <v>100000</v>
      </c>
      <c r="C18" s="87">
        <v>363523.3</v>
      </c>
      <c r="D18" s="87"/>
      <c r="E18" s="87"/>
      <c r="F18" s="87"/>
      <c r="G18" s="88"/>
      <c r="H18" s="88"/>
      <c r="I18" s="88"/>
      <c r="J18" s="88"/>
      <c r="K18" s="87"/>
      <c r="L18" s="89"/>
      <c r="M18" s="90"/>
    </row>
    <row r="19" spans="1:15" ht="33" customHeight="1">
      <c r="A19" s="125" t="s">
        <v>123</v>
      </c>
      <c r="B19" s="87"/>
      <c r="C19" s="87"/>
      <c r="D19" s="87"/>
      <c r="E19" s="87"/>
      <c r="F19" s="87"/>
      <c r="G19" s="88"/>
      <c r="H19" s="88"/>
      <c r="I19" s="88"/>
      <c r="J19" s="88"/>
      <c r="K19" s="87">
        <v>0</v>
      </c>
      <c r="L19" s="89">
        <v>28500</v>
      </c>
      <c r="M19" s="90"/>
    </row>
    <row r="20" spans="1:15" ht="79.5" customHeight="1">
      <c r="A20" s="86" t="s">
        <v>85</v>
      </c>
      <c r="B20" s="87">
        <v>570000</v>
      </c>
      <c r="C20" s="87">
        <v>0</v>
      </c>
      <c r="D20" s="87"/>
      <c r="E20" s="87"/>
      <c r="F20" s="87"/>
      <c r="G20" s="88"/>
      <c r="H20" s="88"/>
      <c r="I20" s="88"/>
      <c r="J20" s="88"/>
      <c r="K20" s="87"/>
      <c r="L20" s="89"/>
      <c r="M20" s="90"/>
    </row>
    <row r="21" spans="1:15" ht="61.5" customHeight="1" thickBot="1">
      <c r="A21" s="98" t="s">
        <v>133</v>
      </c>
      <c r="B21" s="93"/>
      <c r="C21" s="93"/>
      <c r="D21" s="93"/>
      <c r="E21" s="93"/>
      <c r="F21" s="93"/>
      <c r="G21" s="94"/>
      <c r="H21" s="94"/>
      <c r="I21" s="94">
        <v>0</v>
      </c>
      <c r="J21" s="94">
        <v>8000</v>
      </c>
      <c r="K21" s="93"/>
      <c r="L21" s="93"/>
      <c r="M21" s="93"/>
    </row>
    <row r="22" spans="1:15" ht="18.75" customHeight="1" thickBot="1">
      <c r="A22" s="99" t="s">
        <v>66</v>
      </c>
      <c r="B22" s="100">
        <f>SUM(B6:B21)</f>
        <v>6961216</v>
      </c>
      <c r="C22" s="100">
        <f>C17+C18</f>
        <v>420307.3</v>
      </c>
      <c r="D22" s="100">
        <f>SUM(D6:D21)</f>
        <v>594350</v>
      </c>
      <c r="E22" s="100">
        <f>E15</f>
        <v>10680</v>
      </c>
      <c r="F22" s="100"/>
      <c r="G22" s="100">
        <f>SUM(G6:G21)</f>
        <v>45500</v>
      </c>
      <c r="H22" s="100">
        <f>H7+H10+H11+H13</f>
        <v>-3253.51</v>
      </c>
      <c r="I22" s="100">
        <f>SUM(I6:I21)</f>
        <v>0</v>
      </c>
      <c r="J22" s="100">
        <f>J21</f>
        <v>8000</v>
      </c>
      <c r="K22" s="100">
        <f>SUM(K6:K21)</f>
        <v>0</v>
      </c>
      <c r="L22" s="101">
        <f>L19</f>
        <v>28500</v>
      </c>
      <c r="M22" s="102"/>
    </row>
    <row r="23" spans="1:15" ht="45" customHeight="1" thickBot="1">
      <c r="A23" s="103"/>
      <c r="B23" s="104" t="s">
        <v>96</v>
      </c>
      <c r="C23" s="104"/>
      <c r="D23" s="293">
        <f>B22+D22+G22+I22</f>
        <v>7601066</v>
      </c>
      <c r="E23" s="293"/>
      <c r="F23" s="294"/>
      <c r="G23" s="277" t="s">
        <v>130</v>
      </c>
      <c r="H23" s="275"/>
      <c r="I23" s="275">
        <f>B22+C22+D22+E22+G22+H22+J22+L22</f>
        <v>8065299.79</v>
      </c>
      <c r="J23" s="276"/>
      <c r="K23" s="295"/>
      <c r="L23" s="296"/>
      <c r="M23" s="297"/>
    </row>
    <row r="24" spans="1:15">
      <c r="A24" s="301" t="s">
        <v>98</v>
      </c>
      <c r="B24" s="302"/>
      <c r="C24" s="313"/>
      <c r="D24" s="305">
        <v>-80000</v>
      </c>
      <c r="E24" s="306"/>
      <c r="F24" s="307"/>
      <c r="G24" s="105"/>
      <c r="H24" s="105"/>
      <c r="I24" s="106"/>
      <c r="J24" s="106"/>
      <c r="K24" s="106"/>
      <c r="L24" s="106"/>
      <c r="M24" s="106"/>
    </row>
    <row r="25" spans="1:15" ht="16.5" thickBot="1">
      <c r="A25" s="303"/>
      <c r="B25" s="304"/>
      <c r="C25" s="314"/>
      <c r="D25" s="308"/>
      <c r="E25" s="309"/>
      <c r="F25" s="310"/>
      <c r="G25" s="105"/>
      <c r="H25" s="105"/>
      <c r="I25" s="106"/>
      <c r="J25" s="106"/>
      <c r="K25" s="106"/>
      <c r="L25" s="106"/>
      <c r="M25" s="106"/>
    </row>
    <row r="26" spans="1:15" ht="27.75" customHeight="1" thickBot="1">
      <c r="A26" s="311" t="s">
        <v>99</v>
      </c>
      <c r="B26" s="312"/>
      <c r="C26" s="107"/>
      <c r="D26" s="290">
        <f>I23+D24</f>
        <v>7985299.79</v>
      </c>
      <c r="E26" s="291"/>
      <c r="F26" s="292"/>
      <c r="G26" s="105"/>
      <c r="H26" s="105"/>
      <c r="I26" s="106"/>
      <c r="J26" s="106"/>
      <c r="K26" s="106"/>
      <c r="L26" s="106"/>
      <c r="M26" s="106"/>
    </row>
    <row r="27" spans="1:15" ht="15" customHeight="1">
      <c r="A27" s="298"/>
      <c r="B27" s="298"/>
      <c r="C27" s="298"/>
      <c r="D27" s="298"/>
      <c r="E27" s="298"/>
      <c r="F27" s="298"/>
      <c r="G27" s="105"/>
      <c r="H27" s="105"/>
      <c r="I27" s="106"/>
      <c r="J27" s="106"/>
      <c r="K27" s="106"/>
      <c r="L27" s="106"/>
      <c r="M27" s="106"/>
    </row>
    <row r="28" spans="1:15">
      <c r="A28" s="108"/>
      <c r="B28" s="106"/>
      <c r="C28" s="106"/>
      <c r="D28" s="106"/>
      <c r="E28" s="106"/>
      <c r="F28" s="106"/>
      <c r="G28" s="105"/>
      <c r="H28" s="105"/>
      <c r="I28" s="106"/>
      <c r="J28" s="106"/>
      <c r="K28" s="106"/>
      <c r="L28" s="106"/>
      <c r="M28" s="106"/>
    </row>
    <row r="29" spans="1:15" ht="23.25">
      <c r="A29" s="128"/>
      <c r="B29" s="129"/>
      <c r="C29" s="130"/>
      <c r="D29" s="130"/>
      <c r="E29" s="130"/>
      <c r="F29" s="130"/>
      <c r="G29" s="131"/>
      <c r="H29" s="105"/>
      <c r="I29" s="106"/>
      <c r="J29" s="106"/>
      <c r="K29" s="300"/>
      <c r="L29" s="300"/>
      <c r="M29" s="300"/>
    </row>
    <row r="30" spans="1:15" ht="23.25">
      <c r="A30" s="132"/>
      <c r="B30" s="133"/>
      <c r="C30" s="134"/>
      <c r="D30" s="134"/>
      <c r="E30" s="134"/>
      <c r="F30" s="135"/>
      <c r="G30" s="136"/>
      <c r="H30" s="110"/>
      <c r="I30" s="135" t="s">
        <v>136</v>
      </c>
      <c r="J30" s="111"/>
      <c r="K30" s="112"/>
      <c r="L30" s="112"/>
      <c r="M30" s="111"/>
      <c r="N30" s="113"/>
      <c r="O30" s="113"/>
    </row>
    <row r="31" spans="1:15" ht="23.25">
      <c r="A31" s="132"/>
      <c r="B31" s="133"/>
      <c r="C31" s="134"/>
      <c r="D31" s="134"/>
      <c r="E31" s="134"/>
      <c r="F31" s="137"/>
      <c r="G31" s="138"/>
      <c r="H31" s="114"/>
      <c r="I31" s="112"/>
      <c r="J31" s="112"/>
      <c r="K31" s="112"/>
      <c r="L31" s="112"/>
      <c r="M31" s="112"/>
      <c r="N31" s="113"/>
      <c r="O31" s="113"/>
    </row>
    <row r="32" spans="1:15" ht="23.25">
      <c r="A32" s="139"/>
      <c r="B32" s="140"/>
      <c r="C32" s="140"/>
      <c r="D32" s="140"/>
      <c r="E32" s="140"/>
      <c r="F32" s="141"/>
      <c r="G32" s="142"/>
      <c r="H32" s="116"/>
      <c r="I32" s="115"/>
      <c r="J32" s="115"/>
      <c r="K32" s="299"/>
      <c r="L32" s="299"/>
      <c r="M32" s="299"/>
      <c r="N32" s="113"/>
      <c r="O32" s="113"/>
    </row>
    <row r="33" spans="1:15" ht="23.25">
      <c r="A33" s="133"/>
      <c r="B33" s="140"/>
      <c r="C33" s="140"/>
      <c r="D33" s="140"/>
      <c r="E33" s="140"/>
      <c r="F33" s="141"/>
      <c r="G33" s="143"/>
      <c r="H33" s="117"/>
      <c r="I33" s="109"/>
      <c r="J33" s="109"/>
      <c r="K33" s="118"/>
      <c r="L33" s="118"/>
      <c r="M33" s="118"/>
      <c r="N33" s="113"/>
      <c r="O33" s="113"/>
    </row>
    <row r="34" spans="1:15" ht="23.25">
      <c r="A34" s="140"/>
      <c r="B34" s="144"/>
      <c r="C34" s="144"/>
      <c r="D34" s="145"/>
      <c r="E34" s="145"/>
      <c r="F34" s="146"/>
      <c r="G34" s="147"/>
      <c r="K34" s="113"/>
      <c r="L34" s="113"/>
      <c r="M34" s="113"/>
      <c r="N34" s="113"/>
      <c r="O34" s="113"/>
    </row>
    <row r="35" spans="1:15" ht="23.25">
      <c r="A35" s="140"/>
      <c r="B35" s="144"/>
      <c r="C35" s="144"/>
      <c r="D35" s="145"/>
      <c r="E35" s="145"/>
      <c r="F35" s="148"/>
      <c r="G35" s="147"/>
      <c r="I35" s="9" t="s">
        <v>50</v>
      </c>
    </row>
    <row r="36" spans="1:15" ht="23.25">
      <c r="A36" s="140"/>
      <c r="B36" s="144" t="s">
        <v>124</v>
      </c>
      <c r="C36" s="144"/>
      <c r="D36" s="144"/>
      <c r="E36" s="144"/>
      <c r="F36" s="146"/>
      <c r="G36" s="147"/>
    </row>
    <row r="37" spans="1:15" ht="23.25">
      <c r="A37" s="140"/>
      <c r="B37" s="144"/>
      <c r="C37" s="144"/>
      <c r="D37" s="144"/>
      <c r="E37" s="144"/>
      <c r="F37" s="146"/>
      <c r="G37" s="147"/>
    </row>
    <row r="38" spans="1:15" ht="23.25">
      <c r="A38" s="140"/>
      <c r="B38" s="146"/>
      <c r="C38" s="146"/>
      <c r="D38" s="146"/>
      <c r="E38" s="146"/>
      <c r="F38" s="146"/>
      <c r="G38" s="147"/>
    </row>
  </sheetData>
  <mergeCells count="27">
    <mergeCell ref="K32:M32"/>
    <mergeCell ref="K29:M29"/>
    <mergeCell ref="A24:B25"/>
    <mergeCell ref="D24:F25"/>
    <mergeCell ref="A26:B26"/>
    <mergeCell ref="C24:C25"/>
    <mergeCell ref="H4:H5"/>
    <mergeCell ref="D26:F26"/>
    <mergeCell ref="D23:F23"/>
    <mergeCell ref="K23:M23"/>
    <mergeCell ref="A27:F27"/>
    <mergeCell ref="K1:M1"/>
    <mergeCell ref="J4:J5"/>
    <mergeCell ref="L4:L5"/>
    <mergeCell ref="I23:J23"/>
    <mergeCell ref="G23:H23"/>
    <mergeCell ref="A2:M2"/>
    <mergeCell ref="B3:M3"/>
    <mergeCell ref="B4:B5"/>
    <mergeCell ref="D4:D5"/>
    <mergeCell ref="F4:F5"/>
    <mergeCell ref="G4:G5"/>
    <mergeCell ref="I4:I5"/>
    <mergeCell ref="K4:K5"/>
    <mergeCell ref="M4:M5"/>
    <mergeCell ref="C4:C5"/>
    <mergeCell ref="E4:E5"/>
  </mergeCells>
  <pageMargins left="0.7" right="0.7" top="0.75" bottom="0.75" header="0.3" footer="0.3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2019-06-05T05:26:10Z</cp:lastPrinted>
  <dcterms:created xsi:type="dcterms:W3CDTF">2013-09-12T11:30:46Z</dcterms:created>
  <dcterms:modified xsi:type="dcterms:W3CDTF">2020-05-13T07:51:40Z</dcterms:modified>
</cp:coreProperties>
</file>