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F6851602-5658-40CA-A279-BDAA15E290A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Rashodi-plan 2023" sheetId="5" r:id="rId1"/>
    <sheet name="Opći dio-euro" sheetId="6" r:id="rId2"/>
    <sheet name=" Prihodi-plan 202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5" l="1"/>
  <c r="B15" i="5"/>
  <c r="E2" i="12"/>
  <c r="D2" i="12"/>
  <c r="E8" i="12"/>
  <c r="D8" i="12"/>
  <c r="Y67" i="5"/>
  <c r="Y58" i="5" s="1"/>
  <c r="Y40" i="5" s="1"/>
  <c r="Y22" i="5" s="1"/>
  <c r="Y204" i="5" s="1"/>
  <c r="R67" i="5"/>
  <c r="R66" i="5" s="1"/>
  <c r="R58" i="5" s="1"/>
  <c r="R40" i="5" s="1"/>
  <c r="R22" i="5" s="1"/>
  <c r="R204" i="5" s="1"/>
  <c r="D9" i="12"/>
  <c r="E9" i="12" s="1"/>
  <c r="E6" i="12"/>
  <c r="E7" i="12"/>
  <c r="E19" i="12"/>
  <c r="Y66" i="5" l="1"/>
  <c r="W24" i="5"/>
  <c r="W29" i="5"/>
  <c r="W36" i="5"/>
  <c r="W50" i="5"/>
  <c r="W41" i="5" s="1"/>
  <c r="W40" i="5" s="1"/>
  <c r="P29" i="5"/>
  <c r="P36" i="5"/>
  <c r="P50" i="5"/>
  <c r="P41" i="5" s="1"/>
  <c r="P40" i="5" s="1"/>
  <c r="P25" i="5"/>
  <c r="P24" i="5" s="1"/>
  <c r="G29" i="5"/>
  <c r="G37" i="5"/>
  <c r="G25" i="5"/>
  <c r="G24" i="5" s="1"/>
  <c r="P23" i="5" l="1"/>
  <c r="P22" i="5" s="1"/>
  <c r="P204" i="5" s="1"/>
  <c r="W23" i="5"/>
  <c r="W22" i="5" s="1"/>
  <c r="W204" i="5" s="1"/>
  <c r="G36" i="5"/>
  <c r="G23" i="5" s="1"/>
  <c r="E18" i="12"/>
  <c r="E22" i="12"/>
  <c r="D3" i="12"/>
  <c r="E5" i="12"/>
  <c r="E21" i="12"/>
  <c r="E12" i="12"/>
  <c r="E13" i="12"/>
  <c r="E23" i="12"/>
  <c r="E10" i="12" l="1"/>
  <c r="E125" i="5"/>
  <c r="E4" i="12"/>
  <c r="N197" i="5"/>
  <c r="N196" i="5" s="1"/>
  <c r="N178" i="5" s="1"/>
  <c r="N173" i="5" s="1"/>
  <c r="N132" i="5"/>
  <c r="N133" i="5"/>
  <c r="N90" i="5"/>
  <c r="N83" i="5" s="1"/>
  <c r="N171" i="5"/>
  <c r="N170" i="5" s="1"/>
  <c r="N42" i="5"/>
  <c r="N52" i="5"/>
  <c r="N24" i="5"/>
  <c r="K175" i="5"/>
  <c r="K174" i="5" s="1"/>
  <c r="K197" i="5"/>
  <c r="K196" i="5" s="1"/>
  <c r="K192" i="5"/>
  <c r="K180" i="5"/>
  <c r="K184" i="5"/>
  <c r="K188" i="5"/>
  <c r="K194" i="5"/>
  <c r="N41" i="5" l="1"/>
  <c r="N40" i="5" s="1"/>
  <c r="N23" i="5"/>
  <c r="K179" i="5"/>
  <c r="K178" i="5" s="1"/>
  <c r="K173" i="5" s="1"/>
  <c r="K150" i="5"/>
  <c r="K145" i="5"/>
  <c r="K143" i="5"/>
  <c r="K137" i="5"/>
  <c r="N22" i="5" l="1"/>
  <c r="N204" i="5" s="1"/>
  <c r="K136" i="5"/>
  <c r="K125" i="5"/>
  <c r="K121" i="5"/>
  <c r="K115" i="5"/>
  <c r="K112" i="5"/>
  <c r="K106" i="5"/>
  <c r="K100" i="5"/>
  <c r="K95" i="5"/>
  <c r="K90" i="5"/>
  <c r="K84" i="5"/>
  <c r="K79" i="5"/>
  <c r="K74" i="5"/>
  <c r="K68" i="5"/>
  <c r="K59" i="5"/>
  <c r="K42" i="5"/>
  <c r="K52" i="5"/>
  <c r="K58" i="5" l="1"/>
  <c r="K83" i="5"/>
  <c r="G68" i="5"/>
  <c r="G58" i="5" s="1"/>
  <c r="I29" i="5"/>
  <c r="I23" i="5" s="1"/>
  <c r="I22" i="5" s="1"/>
  <c r="I204" i="5" s="1"/>
  <c r="G50" i="5"/>
  <c r="G41" i="5" s="1"/>
  <c r="K50" i="5"/>
  <c r="K41" i="5" s="1"/>
  <c r="E42" i="5"/>
  <c r="E41" i="5" s="1"/>
  <c r="E84" i="5"/>
  <c r="E95" i="5"/>
  <c r="E121" i="5"/>
  <c r="E115" i="5"/>
  <c r="E90" i="5"/>
  <c r="E68" i="5"/>
  <c r="E58" i="5" s="1"/>
  <c r="X66" i="5"/>
  <c r="X58" i="5" s="1"/>
  <c r="X40" i="5" s="1"/>
  <c r="X22" i="5" s="1"/>
  <c r="X204" i="5" s="1"/>
  <c r="Q66" i="5"/>
  <c r="Q58" i="5" s="1"/>
  <c r="Q40" i="5" s="1"/>
  <c r="Q22" i="5" s="1"/>
  <c r="Q204" i="5" s="1"/>
  <c r="K40" i="5" l="1"/>
  <c r="K22" i="5" s="1"/>
  <c r="K204" i="5" s="1"/>
  <c r="B10" i="5" s="1"/>
  <c r="G40" i="5"/>
  <c r="G22" i="5" s="1"/>
  <c r="G204" i="5" s="1"/>
  <c r="E83" i="5"/>
  <c r="E40" i="5" s="1"/>
  <c r="E22" i="5" s="1"/>
  <c r="E204" i="5" s="1"/>
  <c r="B14" i="5"/>
  <c r="B8" i="5" l="1"/>
  <c r="D11" i="6"/>
  <c r="D8" i="6"/>
  <c r="C11" i="6"/>
  <c r="C8" i="6"/>
  <c r="D14" i="6" l="1"/>
  <c r="C14" i="6"/>
  <c r="B13" i="5"/>
  <c r="B16" i="5" s="1"/>
  <c r="B11" i="6"/>
  <c r="B8" i="6"/>
  <c r="B18" i="5" l="1"/>
  <c r="B14" i="6"/>
</calcChain>
</file>

<file path=xl/sharedStrings.xml><?xml version="1.0" encoding="utf-8"?>
<sst xmlns="http://schemas.openxmlformats.org/spreadsheetml/2006/main" count="299" uniqueCount="258">
  <si>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</si>
  <si>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</si>
  <si>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</si>
  <si>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</si>
  <si>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</si>
  <si>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</si>
  <si>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</si>
  <si>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</si>
  <si>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</si>
  <si>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</si>
  <si>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</si>
  <si>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</si>
  <si>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</si>
  <si>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</si>
  <si>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</si>
  <si>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</si>
  <si>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</si>
  <si>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</si>
  <si>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</si>
  <si>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</si>
  <si>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</si>
  <si>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</si>
  <si>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</si>
  <si>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</si>
  <si>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</si>
  <si>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</si>
  <si>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</si>
  <si>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</si>
  <si>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</si>
  <si>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</si>
  <si>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</si>
  <si>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</si>
  <si>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</si>
  <si>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</si>
  <si>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</si>
  <si>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</si>
  <si>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</si>
  <si>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</si>
  <si>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</si>
  <si>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</si>
  <si>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</si>
  <si>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</si>
  <si>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</si>
  <si>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</si>
  <si>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</si>
  <si>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</si>
  <si>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</si>
  <si>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</si>
  <si>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</si>
  <si>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</si>
  <si>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</si>
  <si>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</si>
  <si>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</si>
  <si>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</si>
  <si>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</si>
  <si>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</si>
  <si>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</si>
  <si>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</si>
  <si>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</si>
  <si>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</si>
  <si>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</si>
  <si>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</si>
  <si>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</si>
  <si>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</si>
  <si>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</si>
  <si>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</si>
  <si>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</si>
  <si>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</si>
  <si>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</si>
  <si>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</si>
  <si>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</si>
  <si>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</si>
  <si>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</si>
  <si>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</si>
  <si>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</si>
  <si>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</si>
  <si>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</si>
  <si>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</si>
  <si>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</si>
  <si>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</si>
  <si>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</si>
  <si>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</si>
  <si>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</si>
  <si>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</si>
  <si>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</si>
  <si>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</si>
  <si>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</si>
  <si>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</si>
  <si>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</si>
  <si>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</si>
  <si>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</si>
  <si>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</si>
  <si>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</si>
  <si>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</si>
  <si>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</si>
  <si>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</si>
  <si>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</si>
  <si>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</si>
  <si>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</si>
  <si>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</si>
  <si>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</si>
  <si>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</si>
  <si>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</si>
  <si>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</si>
  <si>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</si>
  <si>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</si>
  <si>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</si>
  <si>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</si>
  <si>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</si>
  <si>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</si>
  <si>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</si>
  <si>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</si>
  <si>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</si>
  <si>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</si>
  <si>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</si>
  <si>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</si>
  <si>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</si>
  <si>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</si>
  <si>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</si>
  <si>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</si>
  <si>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</si>
  <si>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</si>
  <si>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</si>
  <si>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</si>
  <si>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</si>
  <si>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</si>
  <si>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</si>
  <si>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</si>
  <si>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</si>
  <si>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</si>
  <si>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</si>
  <si>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</si>
  <si>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</si>
  <si>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</si>
  <si>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</si>
  <si>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</si>
  <si>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</si>
  <si>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</si>
  <si>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</si>
  <si>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</si>
  <si>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</si>
  <si>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</si>
  <si>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</si>
  <si>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</si>
  <si>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</si>
  <si>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</si>
  <si>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</si>
  <si>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</si>
  <si>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</si>
  <si>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</si>
  <si>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</si>
  <si>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</si>
  <si>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</si>
  <si>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</si>
  <si>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</si>
  <si>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</si>
  <si>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</si>
  <si>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</si>
  <si>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</si>
  <si>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</si>
  <si>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</si>
  <si>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</si>
  <si>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</si>
  <si>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</si>
  <si>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</si>
  <si>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</si>
  <si>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</si>
  <si>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</si>
  <si>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</si>
  <si>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</si>
  <si>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</si>
  <si>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</si>
  <si>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</si>
  <si>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</si>
  <si>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</si>
  <si>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</si>
  <si>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</si>
  <si>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</si>
  <si>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</si>
  <si>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</si>
  <si>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</si>
  <si>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</si>
  <si>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</si>
  <si>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</si>
  <si>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</si>
  <si>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</si>
  <si>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</si>
  <si>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</si>
  <si>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</si>
  <si>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</si>
  <si>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</si>
  <si>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</si>
  <si>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</si>
  <si>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</si>
  <si>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 xml:space="preserve">Novi plan za 2023. </t>
  </si>
  <si>
    <t>Projekcija plana za 2025.</t>
  </si>
  <si>
    <t>PRENESENI VIŠAK IZ 2022. GODINE</t>
  </si>
  <si>
    <t>u eurima</t>
  </si>
  <si>
    <t>Laboratorijske usluge</t>
  </si>
  <si>
    <t>Tečaj u eurima=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</si>
  <si>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</si>
  <si>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</si>
  <si>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</si>
  <si>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</si>
  <si>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</si>
  <si>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</si>
  <si>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</si>
  <si>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</si>
  <si>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FINANCIJSKI PLAN ZA 2023.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</si>
  <si>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</si>
  <si>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</si>
  <si>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</si>
  <si>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</si>
  <si>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</si>
  <si>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</si>
  <si>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</si>
  <si>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</si>
  <si>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</si>
  <si>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</si>
  <si>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</si>
  <si>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</si>
  <si>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</si>
  <si>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</si>
  <si>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</si>
  <si>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</si>
  <si>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</si>
  <si>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</si>
  <si>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</si>
  <si>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</si>
  <si>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</si>
  <si>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</si>
  <si>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</si>
  <si>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</si>
  <si>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</si>
  <si>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</si>
  <si>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</si>
  <si>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</si>
  <si>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</si>
  <si>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Povećanje/smanjenje</t>
  </si>
  <si>
    <t>Povećanje/  smanjenje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</si>
  <si>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</si>
  <si>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</si>
  <si>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</si>
  <si>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</si>
  <si>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</si>
  <si>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</si>
  <si>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</si>
  <si>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</si>
  <si>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</si>
  <si>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</si>
  <si>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Pomoći-asistenti  (5.1.3.)</t>
  </si>
  <si>
    <t>Financijski plan od 06.11.2023.</t>
  </si>
  <si>
    <t>Druga izmjena i dopuna financijskog plana - plan rashoda i izdataka 2023. godine</t>
  </si>
  <si>
    <t xml:space="preserve">Financijski plan od 06.11.2023. </t>
  </si>
  <si>
    <t xml:space="preserve">                                 M.P.                                 06.11.2023.</t>
  </si>
  <si>
    <t>KLASA: 400-02/23-01/04</t>
  </si>
  <si>
    <t>RUGA IZMJENA I DOPUNA FINANCIJSKOG PLANA GLAZBENE ŠKOLE JOSIPA RUNJANINA ZA 2023. GODINU</t>
  </si>
  <si>
    <t>Fincijski plan od 06.11.2023.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</si>
</sst>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43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5" xfId="0" applyNumberFormat="1" applyFont="1" applyBorder="1" applyAlignment="1">
      <alignment horizontal="center" wrapText="1"/>
    </xf>
    <xf numFmtId="0" fontId="8" fillId="0" borderId="15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0" xfId="0" applyNumberFormat="1" applyFont="1" applyFill="1" applyBorder="1" applyAlignment="1">
      <alignment horizontal="center"/>
    </xf>
    <xf numFmtId="0" fontId="8" fillId="3" borderId="21" xfId="0" applyNumberFormat="1" applyFont="1" applyFill="1" applyBorder="1" applyAlignment="1">
      <alignment horizontal="center"/>
    </xf>
    <xf numFmtId="4" fontId="8" fillId="3" borderId="21" xfId="5" applyNumberFormat="1" applyFont="1" applyFill="1" applyBorder="1" applyAlignment="1">
      <alignment horizontal="right"/>
    </xf>
    <xf numFmtId="3" fontId="6" fillId="3" borderId="6" xfId="0" applyNumberFormat="1" applyFont="1" applyFill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wrapText="1"/>
    </xf>
    <xf numFmtId="4" fontId="8" fillId="0" borderId="1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vertical="center"/>
    </xf>
    <xf numFmtId="3" fontId="10" fillId="0" borderId="0" xfId="0" applyNumberFormat="1" applyFont="1" applyBorder="1" applyAlignment="1"/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3" fontId="10" fillId="0" borderId="0" xfId="0" applyNumberFormat="1" applyFont="1" applyBorder="1" applyAlignment="1">
      <alignment horizontal="left" vertical="center"/>
    </xf>
    <xf numFmtId="4" fontId="8" fillId="0" borderId="11" xfId="0" applyNumberFormat="1" applyFont="1" applyBorder="1" applyAlignment="1">
      <alignment horizontal="right"/>
    </xf>
    <xf numFmtId="4" fontId="8" fillId="0" borderId="17" xfId="0" applyNumberFormat="1" applyFont="1" applyBorder="1" applyAlignment="1">
      <alignment horizontal="right"/>
    </xf>
    <xf numFmtId="4" fontId="8" fillId="0" borderId="17" xfId="0" quotePrefix="1" applyNumberFormat="1" applyFont="1" applyBorder="1" applyAlignment="1">
      <alignment horizontal="right" wrapText="1"/>
    </xf>
    <xf numFmtId="0" fontId="9" fillId="0" borderId="29" xfId="0" applyNumberFormat="1" applyFont="1" applyBorder="1" applyAlignment="1">
      <alignment horizontal="center"/>
    </xf>
    <xf numFmtId="0" fontId="9" fillId="0" borderId="27" xfId="0" applyNumberFormat="1" applyFont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9" fillId="4" borderId="15" xfId="0" applyNumberFormat="1" applyFont="1" applyFill="1" applyBorder="1" applyAlignment="1">
      <alignment horizontal="center"/>
    </xf>
    <xf numFmtId="0" fontId="9" fillId="4" borderId="27" xfId="0" applyNumberFormat="1" applyFont="1" applyFill="1" applyBorder="1" applyAlignment="1">
      <alignment horizontal="center"/>
    </xf>
    <xf numFmtId="4" fontId="8" fillId="3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5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7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8" xfId="0" applyNumberFormat="1" applyFont="1" applyBorder="1" applyAlignment="1">
      <alignment horizontal="right"/>
    </xf>
    <xf numFmtId="4" fontId="8" fillId="11" borderId="21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1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1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7" xfId="6" applyNumberFormat="1" applyFont="1" applyFill="1" applyBorder="1" applyAlignment="1">
      <alignment horizontal="right" wrapText="1"/>
    </xf>
    <xf numFmtId="0" fontId="26" fillId="4" borderId="36" xfId="6" applyNumberFormat="1" applyFont="1" applyFill="1" applyBorder="1" applyAlignment="1">
      <alignment horizontal="left" wrapText="1"/>
    </xf>
    <xf numFmtId="4" fontId="26" fillId="4" borderId="37" xfId="6" applyNumberFormat="1" applyFont="1" applyFill="1" applyBorder="1" applyAlignment="1">
      <alignment horizontal="right" wrapText="1"/>
    </xf>
    <xf numFmtId="4" fontId="26" fillId="4" borderId="38" xfId="6" applyNumberFormat="1" applyFont="1" applyFill="1" applyBorder="1" applyAlignment="1">
      <alignment horizontal="right" wrapText="1"/>
    </xf>
    <xf numFmtId="0" fontId="26" fillId="4" borderId="39" xfId="6" applyNumberFormat="1" applyFont="1" applyFill="1" applyBorder="1" applyAlignment="1">
      <alignment horizontal="left"/>
    </xf>
    <xf numFmtId="4" fontId="26" fillId="4" borderId="40" xfId="6" applyNumberFormat="1" applyFont="1" applyFill="1" applyBorder="1" applyAlignment="1">
      <alignment horizontal="right"/>
    </xf>
    <xf numFmtId="4" fontId="26" fillId="4" borderId="41" xfId="6" applyNumberFormat="1" applyFont="1" applyFill="1" applyBorder="1" applyAlignment="1">
      <alignment horizontal="right"/>
    </xf>
    <xf numFmtId="0" fontId="26" fillId="4" borderId="18" xfId="6" applyNumberFormat="1" applyFont="1" applyFill="1" applyBorder="1"/>
    <xf numFmtId="4" fontId="26" fillId="4" borderId="35" xfId="6" applyNumberFormat="1" applyFont="1" applyFill="1" applyBorder="1" applyAlignment="1">
      <alignment horizontal="right"/>
    </xf>
    <xf numFmtId="4" fontId="26" fillId="4" borderId="19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0" xfId="6" applyNumberFormat="1" applyFont="1" applyFill="1" applyBorder="1" applyAlignment="1">
      <alignment horizontal="left"/>
    </xf>
    <xf numFmtId="4" fontId="25" fillId="4" borderId="21" xfId="6" applyNumberFormat="1" applyFont="1" applyFill="1" applyBorder="1" applyAlignment="1">
      <alignment horizontal="right"/>
    </xf>
    <xf numFmtId="4" fontId="25" fillId="4" borderId="22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0" xfId="0" applyNumberFormat="1" applyFont="1" applyFill="1" applyBorder="1" applyAlignment="1">
      <alignment horizontal="center"/>
    </xf>
    <xf numFmtId="4" fontId="8" fillId="3" borderId="21" xfId="0" applyNumberFormat="1" applyFont="1" applyFill="1" applyBorder="1"/>
    <xf numFmtId="4" fontId="8" fillId="3" borderId="22" xfId="0" applyNumberFormat="1" applyFont="1" applyFill="1" applyBorder="1"/>
    <xf numFmtId="3" fontId="8" fillId="3" borderId="30" xfId="0" applyNumberFormat="1" applyFont="1" applyFill="1" applyBorder="1" applyAlignment="1">
      <alignment horizontal="center"/>
    </xf>
    <xf numFmtId="4" fontId="8" fillId="3" borderId="5" xfId="0" applyNumberFormat="1" applyFont="1" applyFill="1" applyBorder="1"/>
    <xf numFmtId="4" fontId="8" fillId="3" borderId="9" xfId="0" applyNumberFormat="1" applyFont="1" applyFill="1" applyBorder="1"/>
    <xf numFmtId="0" fontId="8" fillId="0" borderId="29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2" xfId="0" applyNumberFormat="1" applyFont="1" applyBorder="1"/>
    <xf numFmtId="0" fontId="25" fillId="4" borderId="23" xfId="6" applyFont="1" applyFill="1" applyBorder="1"/>
    <xf numFmtId="49" fontId="25" fillId="4" borderId="7" xfId="6" applyNumberFormat="1" applyFont="1" applyFill="1" applyBorder="1" applyAlignment="1">
      <alignment horizontal="center" wrapText="1"/>
    </xf>
    <xf numFmtId="49" fontId="25" fillId="4" borderId="34" xfId="6" applyNumberFormat="1" applyFont="1" applyFill="1" applyBorder="1" applyAlignment="1">
      <alignment horizontal="center" wrapText="1"/>
    </xf>
    <xf numFmtId="0" fontId="25" fillId="4" borderId="14" xfId="6" applyFont="1" applyFill="1" applyBorder="1"/>
    <xf numFmtId="4" fontId="25" fillId="4" borderId="10" xfId="6" applyNumberFormat="1" applyFont="1" applyFill="1" applyBorder="1" applyAlignment="1">
      <alignment horizontal="right" wrapText="1"/>
    </xf>
    <xf numFmtId="4" fontId="25" fillId="4" borderId="11" xfId="6" applyNumberFormat="1" applyFont="1" applyFill="1" applyBorder="1" applyAlignment="1">
      <alignment horizontal="right" wrapText="1"/>
    </xf>
    <xf numFmtId="0" fontId="26" fillId="4" borderId="15" xfId="6" applyFont="1" applyFill="1" applyBorder="1"/>
    <xf numFmtId="4" fontId="25" fillId="4" borderId="17" xfId="6" applyNumberFormat="1" applyFont="1" applyFill="1" applyBorder="1" applyAlignment="1">
      <alignment horizontal="right" wrapText="1"/>
    </xf>
    <xf numFmtId="0" fontId="25" fillId="4" borderId="15" xfId="6" applyFont="1" applyFill="1" applyBorder="1"/>
    <xf numFmtId="3" fontId="25" fillId="4" borderId="30" xfId="6" applyNumberFormat="1" applyFont="1" applyFill="1" applyBorder="1" applyAlignment="1">
      <alignment horizontal="left"/>
    </xf>
    <xf numFmtId="4" fontId="25" fillId="3" borderId="5" xfId="6" applyNumberFormat="1" applyFont="1" applyFill="1" applyBorder="1" applyAlignment="1">
      <alignment horizontal="right"/>
    </xf>
    <xf numFmtId="4" fontId="25" fillId="3" borderId="9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6" xfId="6" applyNumberFormat="1" applyFont="1" applyFill="1" applyBorder="1"/>
    <xf numFmtId="4" fontId="29" fillId="4" borderId="43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4" fontId="22" fillId="11" borderId="21" xfId="0" applyNumberFormat="1" applyFont="1" applyFill="1" applyBorder="1" applyAlignment="1">
      <alignment horizontal="center" vertical="center" wrapText="1"/>
    </xf>
    <xf numFmtId="165" fontId="20" fillId="11" borderId="21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0" fontId="9" fillId="0" borderId="1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29" xfId="0" applyNumberFormat="1" applyFont="1" applyFill="1" applyBorder="1" applyAlignment="1">
      <alignment horizontal="center"/>
    </xf>
    <xf numFmtId="4" fontId="8" fillId="3" borderId="21" xfId="0" applyNumberFormat="1" applyFont="1" applyFill="1" applyBorder="1" applyAlignment="1">
      <alignment horizontal="right"/>
    </xf>
    <xf numFmtId="165" fontId="8" fillId="11" borderId="21" xfId="0" applyNumberFormat="1" applyFont="1" applyFill="1" applyBorder="1" applyAlignment="1">
      <alignment horizontal="right"/>
    </xf>
    <xf numFmtId="4" fontId="20" fillId="11" borderId="21" xfId="8" applyNumberFormat="1" applyFont="1" applyFill="1" applyBorder="1"/>
    <xf numFmtId="0" fontId="9" fillId="7" borderId="29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1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1" xfId="5" applyNumberFormat="1" applyFont="1" applyFill="1" applyBorder="1" applyAlignment="1">
      <alignment horizontal="right" wrapText="1"/>
    </xf>
    <xf numFmtId="4" fontId="8" fillId="3" borderId="21" xfId="5" applyNumberFormat="1" applyFont="1" applyFill="1" applyBorder="1" applyAlignment="1">
      <alignment horizontal="right" wrapText="1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8" fillId="4" borderId="5" xfId="6" applyNumberFormat="1" applyFont="1" applyFill="1" applyBorder="1" applyAlignment="1">
      <alignment horizontal="center"/>
    </xf>
    <xf numFmtId="4" fontId="28" fillId="4" borderId="9" xfId="6" applyNumberFormat="1" applyFont="1" applyFill="1" applyBorder="1" applyAlignment="1">
      <alignment horizontal="center"/>
    </xf>
    <xf numFmtId="0" fontId="8" fillId="4" borderId="15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4" xfId="6" applyFont="1" applyFill="1" applyBorder="1"/>
    <xf numFmtId="49" fontId="25" fillId="4" borderId="45" xfId="6" applyNumberFormat="1" applyFont="1" applyFill="1" applyBorder="1" applyAlignment="1">
      <alignment horizontal="center" wrapText="1"/>
    </xf>
    <xf numFmtId="3" fontId="26" fillId="4" borderId="45" xfId="6" applyNumberFormat="1" applyFont="1" applyFill="1" applyBorder="1" applyAlignment="1">
      <alignment horizontal="right" wrapText="1"/>
    </xf>
    <xf numFmtId="3" fontId="26" fillId="4" borderId="42" xfId="6" applyNumberFormat="1" applyFont="1" applyFill="1" applyBorder="1" applyAlignment="1">
      <alignment horizontal="right" wrapText="1"/>
    </xf>
    <xf numFmtId="4" fontId="28" fillId="4" borderId="10" xfId="6" applyNumberFormat="1" applyFont="1" applyFill="1" applyBorder="1" applyAlignment="1">
      <alignment horizontal="center"/>
    </xf>
    <xf numFmtId="4" fontId="28" fillId="4" borderId="11" xfId="6" applyNumberFormat="1" applyFont="1" applyFill="1" applyBorder="1" applyAlignment="1">
      <alignment horizontal="center"/>
    </xf>
    <xf numFmtId="0" fontId="0" fillId="0" borderId="0" xfId="0"/>
    <xf numFmtId="0" fontId="27" fillId="4" borderId="14" xfId="6" applyNumberFormat="1" applyFont="1" applyFill="1" applyBorder="1" applyAlignment="1">
      <alignment horizontal="left" wrapText="1"/>
    </xf>
    <xf numFmtId="0" fontId="27" fillId="4" borderId="30" xfId="6" applyNumberFormat="1" applyFont="1" applyFill="1" applyBorder="1" applyAlignment="1">
      <alignment horizontal="left" wrapText="1"/>
    </xf>
    <xf numFmtId="0" fontId="32" fillId="17" borderId="3" xfId="0" applyFont="1" applyFill="1" applyBorder="1" applyAlignment="1">
      <alignment horizontal="center" vertical="top" wrapText="1"/>
    </xf>
    <xf numFmtId="4" fontId="0" fillId="4" borderId="6" xfId="0" applyNumberFormat="1" applyFill="1" applyBorder="1" applyAlignment="1">
      <alignment vertical="top"/>
    </xf>
    <xf numFmtId="4" fontId="0" fillId="4" borderId="7" xfId="0" applyNumberFormat="1" applyFill="1" applyBorder="1" applyAlignment="1">
      <alignment vertical="top"/>
    </xf>
    <xf numFmtId="4" fontId="33" fillId="4" borderId="7" xfId="0" applyNumberFormat="1" applyFont="1" applyFill="1" applyBorder="1" applyAlignment="1">
      <alignment vertical="top"/>
    </xf>
    <xf numFmtId="4" fontId="33" fillId="4" borderId="8" xfId="0" applyNumberFormat="1" applyFont="1" applyFill="1" applyBorder="1" applyAlignment="1">
      <alignment vertical="top"/>
    </xf>
    <xf numFmtId="0" fontId="34" fillId="4" borderId="14" xfId="0" applyFont="1" applyFill="1" applyBorder="1" applyAlignment="1">
      <alignment horizontal="center" vertical="top"/>
    </xf>
    <xf numFmtId="0" fontId="34" fillId="4" borderId="10" xfId="0" applyFont="1" applyFill="1" applyBorder="1" applyAlignment="1">
      <alignment horizontal="left" vertical="top" wrapText="1"/>
    </xf>
    <xf numFmtId="165" fontId="35" fillId="4" borderId="10" xfId="0" applyNumberFormat="1" applyFont="1" applyFill="1" applyBorder="1" applyAlignment="1">
      <alignment horizontal="right" vertical="top"/>
    </xf>
    <xf numFmtId="165" fontId="35" fillId="4" borderId="11" xfId="0" applyNumberFormat="1" applyFont="1" applyFill="1" applyBorder="1" applyAlignment="1">
      <alignment horizontal="right" vertical="top"/>
    </xf>
    <xf numFmtId="0" fontId="34" fillId="4" borderId="15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2" xfId="0" applyNumberFormat="1" applyFont="1" applyFill="1" applyBorder="1" applyAlignment="1">
      <alignment horizontal="right" vertical="top"/>
    </xf>
    <xf numFmtId="165" fontId="35" fillId="4" borderId="17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2" xfId="0" applyNumberFormat="1" applyFont="1" applyFill="1" applyBorder="1" applyAlignment="1">
      <alignment horizontal="right" vertical="top"/>
    </xf>
    <xf numFmtId="4" fontId="35" fillId="4" borderId="17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0" xfId="0" applyFont="1" applyFill="1" applyBorder="1" applyAlignment="1">
      <alignment horizontal="center"/>
    </xf>
    <xf numFmtId="0" fontId="34" fillId="4" borderId="5" xfId="0" applyFont="1" applyFill="1" applyBorder="1" applyAlignment="1">
      <alignment wrapText="1"/>
    </xf>
    <xf numFmtId="165" fontId="35" fillId="4" borderId="5" xfId="0" applyNumberFormat="1" applyFont="1" applyFill="1" applyBorder="1" applyAlignment="1">
      <alignment horizontal="right" vertical="top"/>
    </xf>
    <xf numFmtId="165" fontId="35" fillId="4" borderId="9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7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4" fontId="8" fillId="3" borderId="22" xfId="5" applyNumberFormat="1" applyFont="1" applyFill="1" applyBorder="1" applyAlignment="1">
      <alignment horizontal="right"/>
    </xf>
    <xf numFmtId="4" fontId="9" fillId="0" borderId="42" xfId="5" applyNumberFormat="1" applyFont="1" applyBorder="1" applyAlignment="1">
      <alignment horizontal="right"/>
    </xf>
    <xf numFmtId="4" fontId="9" fillId="0" borderId="17" xfId="5" applyNumberFormat="1" applyFont="1" applyBorder="1" applyAlignment="1">
      <alignment horizontal="right"/>
    </xf>
    <xf numFmtId="4" fontId="9" fillId="0" borderId="28" xfId="5" applyNumberFormat="1" applyFont="1" applyBorder="1" applyAlignment="1">
      <alignment horizontal="right"/>
    </xf>
    <xf numFmtId="4" fontId="8" fillId="3" borderId="22" xfId="0" applyNumberFormat="1" applyFont="1" applyFill="1" applyBorder="1" applyAlignment="1">
      <alignment horizontal="right"/>
    </xf>
    <xf numFmtId="4" fontId="9" fillId="0" borderId="42" xfId="0" applyNumberFormat="1" applyFont="1" applyBorder="1" applyAlignment="1">
      <alignment horizontal="right"/>
    </xf>
    <xf numFmtId="4" fontId="9" fillId="4" borderId="17" xfId="0" applyNumberFormat="1" applyFont="1" applyFill="1" applyBorder="1" applyAlignment="1">
      <alignment horizontal="right"/>
    </xf>
    <xf numFmtId="4" fontId="9" fillId="4" borderId="28" xfId="0" applyNumberFormat="1" applyFont="1" applyFill="1" applyBorder="1" applyAlignment="1">
      <alignment horizontal="right"/>
    </xf>
    <xf numFmtId="4" fontId="9" fillId="7" borderId="42" xfId="0" applyNumberFormat="1" applyFont="1" applyFill="1" applyBorder="1" applyAlignment="1">
      <alignment horizontal="right"/>
    </xf>
    <xf numFmtId="4" fontId="9" fillId="0" borderId="17" xfId="0" applyNumberFormat="1" applyFont="1" applyBorder="1" applyAlignment="1">
      <alignment horizontal="right"/>
    </xf>
    <xf numFmtId="4" fontId="9" fillId="7" borderId="17" xfId="0" applyNumberFormat="1" applyFont="1" applyFill="1" applyBorder="1" applyAlignment="1">
      <alignment horizontal="right"/>
    </xf>
    <xf numFmtId="4" fontId="9" fillId="7" borderId="17" xfId="5" applyNumberFormat="1" applyFont="1" applyFill="1" applyBorder="1" applyAlignment="1">
      <alignment horizontal="right"/>
    </xf>
    <xf numFmtId="4" fontId="9" fillId="7" borderId="42" xfId="5" applyNumberFormat="1" applyFont="1" applyFill="1" applyBorder="1" applyAlignment="1">
      <alignment horizontal="right"/>
    </xf>
    <xf numFmtId="4" fontId="9" fillId="4" borderId="17" xfId="5" applyNumberFormat="1" applyFont="1" applyFill="1" applyBorder="1" applyAlignment="1">
      <alignment horizontal="right"/>
    </xf>
    <xf numFmtId="4" fontId="9" fillId="4" borderId="28" xfId="5" applyNumberFormat="1" applyFont="1" applyFill="1" applyBorder="1" applyAlignment="1">
      <alignment horizontal="right"/>
    </xf>
    <xf numFmtId="4" fontId="8" fillId="3" borderId="22" xfId="5" applyNumberFormat="1" applyFont="1" applyFill="1" applyBorder="1" applyAlignment="1">
      <alignment horizontal="right" wrapText="1"/>
    </xf>
    <xf numFmtId="4" fontId="9" fillId="0" borderId="17" xfId="5" applyNumberFormat="1" applyFont="1" applyFill="1" applyBorder="1" applyAlignment="1">
      <alignment horizontal="right"/>
    </xf>
    <xf numFmtId="0" fontId="8" fillId="6" borderId="6" xfId="0" quotePrefix="1" applyNumberFormat="1" applyFont="1" applyFill="1" applyBorder="1" applyAlignment="1">
      <alignment horizontal="center" vertical="center" wrapText="1"/>
    </xf>
    <xf numFmtId="0" fontId="8" fillId="6" borderId="7" xfId="0" applyNumberFormat="1" applyFont="1" applyFill="1" applyBorder="1" applyAlignment="1">
      <alignment horizontal="center" vertical="center" wrapText="1"/>
    </xf>
    <xf numFmtId="4" fontId="8" fillId="6" borderId="7" xfId="0" applyNumberFormat="1" applyFont="1" applyFill="1" applyBorder="1" applyAlignment="1">
      <alignment horizontal="center" vertical="center" wrapText="1"/>
    </xf>
    <xf numFmtId="3" fontId="8" fillId="6" borderId="7" xfId="0" applyNumberFormat="1" applyFont="1" applyFill="1" applyBorder="1" applyAlignment="1">
      <alignment horizontal="center" vertical="center" wrapText="1"/>
    </xf>
    <xf numFmtId="4" fontId="18" fillId="14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/>
    </xf>
    <xf numFmtId="4" fontId="8" fillId="3" borderId="2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22" fillId="11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wrapText="1"/>
    </xf>
    <xf numFmtId="165" fontId="20" fillId="11" borderId="2" xfId="8" applyNumberFormat="1" applyFont="1" applyFill="1" applyBorder="1" applyAlignment="1"/>
    <xf numFmtId="0" fontId="8" fillId="7" borderId="2" xfId="0" applyNumberFormat="1" applyFont="1" applyFill="1" applyBorder="1" applyAlignment="1">
      <alignment horizontal="center" wrapText="1"/>
    </xf>
    <xf numFmtId="4" fontId="8" fillId="7" borderId="2" xfId="5" applyNumberFormat="1" applyFont="1" applyFill="1" applyBorder="1" applyAlignment="1">
      <alignment horizontal="right"/>
    </xf>
    <xf numFmtId="165" fontId="20" fillId="16" borderId="2" xfId="8" applyNumberFormat="1" applyFont="1" applyFill="1" applyBorder="1" applyAlignment="1"/>
    <xf numFmtId="4" fontId="8" fillId="16" borderId="2" xfId="5" applyNumberFormat="1" applyFont="1" applyFill="1" applyBorder="1" applyAlignment="1">
      <alignment horizontal="right"/>
    </xf>
    <xf numFmtId="3" fontId="13" fillId="8" borderId="2" xfId="0" applyNumberFormat="1" applyFont="1" applyFill="1" applyBorder="1" applyAlignment="1">
      <alignment horizontal="center"/>
    </xf>
    <xf numFmtId="4" fontId="13" fillId="5" borderId="2" xfId="5" applyNumberFormat="1" applyFont="1" applyFill="1" applyBorder="1" applyAlignment="1">
      <alignment horizontal="right"/>
    </xf>
    <xf numFmtId="4" fontId="19" fillId="10" borderId="2" xfId="5" applyNumberFormat="1" applyFont="1" applyFill="1" applyBorder="1" applyAlignment="1">
      <alignment horizontal="right"/>
    </xf>
    <xf numFmtId="165" fontId="18" fillId="10" borderId="2" xfId="8" applyNumberFormat="1" applyFont="1" applyFill="1" applyBorder="1" applyAlignment="1"/>
    <xf numFmtId="3" fontId="8" fillId="3" borderId="2" xfId="0" applyNumberFormat="1" applyFont="1" applyFill="1" applyBorder="1" applyAlignment="1">
      <alignment horizontal="center" wrapText="1"/>
    </xf>
    <xf numFmtId="3" fontId="8" fillId="3" borderId="2" xfId="0" applyNumberFormat="1" applyFont="1" applyFill="1" applyBorder="1" applyAlignment="1">
      <alignment horizontal="center"/>
    </xf>
    <xf numFmtId="0" fontId="8" fillId="3" borderId="2" xfId="0" applyNumberFormat="1" applyFont="1" applyFill="1" applyBorder="1" applyAlignment="1">
      <alignment horizontal="center" wrapText="1" shrinkToFit="1"/>
    </xf>
    <xf numFmtId="49" fontId="8" fillId="3" borderId="2" xfId="0" applyNumberFormat="1" applyFont="1" applyFill="1" applyBorder="1" applyAlignment="1">
      <alignment horizontal="center" shrinkToFit="1"/>
    </xf>
    <xf numFmtId="4" fontId="8" fillId="13" borderId="2" xfId="5" applyNumberFormat="1" applyFont="1" applyFill="1" applyBorder="1" applyAlignment="1">
      <alignment horizontal="right"/>
    </xf>
    <xf numFmtId="49" fontId="9" fillId="0" borderId="2" xfId="0" applyNumberFormat="1" applyFont="1" applyBorder="1" applyAlignment="1">
      <alignment horizontal="center" shrinkToFit="1"/>
    </xf>
    <xf numFmtId="0" fontId="8" fillId="3" borderId="15" xfId="0" applyNumberFormat="1" applyFont="1" applyFill="1" applyBorder="1" applyAlignment="1">
      <alignment horizontal="center"/>
    </xf>
    <xf numFmtId="4" fontId="8" fillId="3" borderId="17" xfId="5" applyNumberFormat="1" applyFont="1" applyFill="1" applyBorder="1" applyAlignment="1">
      <alignment horizontal="right"/>
    </xf>
    <xf numFmtId="0" fontId="8" fillId="7" borderId="15" xfId="0" applyNumberFormat="1" applyFont="1" applyFill="1" applyBorder="1" applyAlignment="1">
      <alignment horizontal="center"/>
    </xf>
    <xf numFmtId="4" fontId="8" fillId="7" borderId="17" xfId="5" applyNumberFormat="1" applyFont="1" applyFill="1" applyBorder="1" applyAlignment="1">
      <alignment horizontal="right"/>
    </xf>
    <xf numFmtId="0" fontId="12" fillId="5" borderId="15" xfId="0" applyNumberFormat="1" applyFont="1" applyFill="1" applyBorder="1" applyAlignment="1">
      <alignment horizontal="left"/>
    </xf>
    <xf numFmtId="4" fontId="13" fillId="5" borderId="17" xfId="5" applyNumberFormat="1" applyFont="1" applyFill="1" applyBorder="1" applyAlignment="1">
      <alignment horizontal="right"/>
    </xf>
    <xf numFmtId="0" fontId="9" fillId="3" borderId="30" xfId="0" applyNumberFormat="1" applyFont="1" applyFill="1" applyBorder="1" applyAlignment="1">
      <alignment horizontal="center"/>
    </xf>
    <xf numFmtId="0" fontId="8" fillId="3" borderId="5" xfId="0" quotePrefix="1" applyNumberFormat="1" applyFont="1" applyFill="1" applyBorder="1" applyAlignment="1">
      <alignment horizontal="center" vertical="justify"/>
    </xf>
    <xf numFmtId="4" fontId="22" fillId="11" borderId="5" xfId="0" applyNumberFormat="1" applyFont="1" applyFill="1" applyBorder="1" applyAlignment="1">
      <alignment horizontal="center" vertical="center" wrapText="1"/>
    </xf>
    <xf numFmtId="165" fontId="8" fillId="11" borderId="5" xfId="0" applyNumberFormat="1" applyFont="1" applyFill="1" applyBorder="1" applyAlignment="1">
      <alignment horizontal="right"/>
    </xf>
    <xf numFmtId="4" fontId="8" fillId="11" borderId="5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165" fontId="20" fillId="11" borderId="5" xfId="8" applyNumberFormat="1" applyFont="1" applyFill="1" applyBorder="1" applyAlignment="1"/>
    <xf numFmtId="4" fontId="8" fillId="3" borderId="9" xfId="5" applyNumberFormat="1" applyFont="1" applyFill="1" applyBorder="1" applyAlignment="1">
      <alignment horizontal="right"/>
    </xf>
    <xf numFmtId="0" fontId="12" fillId="5" borderId="6" xfId="0" quotePrefix="1" applyNumberFormat="1" applyFont="1" applyFill="1" applyBorder="1" applyAlignment="1">
      <alignment horizontal="left" vertical="center" wrapText="1"/>
    </xf>
    <xf numFmtId="0" fontId="12" fillId="8" borderId="7" xfId="0" applyNumberFormat="1" applyFont="1" applyFill="1" applyBorder="1" applyAlignment="1">
      <alignment horizontal="center" vertical="center" wrapText="1"/>
    </xf>
    <xf numFmtId="4" fontId="18" fillId="14" borderId="7" xfId="0" applyNumberFormat="1" applyFont="1" applyFill="1" applyBorder="1" applyAlignment="1">
      <alignment horizontal="center" vertical="center" wrapText="1"/>
    </xf>
    <xf numFmtId="165" fontId="18" fillId="10" borderId="7" xfId="0" applyNumberFormat="1" applyFont="1" applyFill="1" applyBorder="1" applyAlignment="1">
      <alignment horizontal="right" vertical="center" wrapText="1"/>
    </xf>
    <xf numFmtId="4" fontId="18" fillId="10" borderId="7" xfId="0" applyNumberFormat="1" applyFont="1" applyFill="1" applyBorder="1" applyAlignment="1">
      <alignment horizontal="right" vertical="center" wrapText="1"/>
    </xf>
    <xf numFmtId="4" fontId="12" fillId="5" borderId="7" xfId="5" applyNumberFormat="1" applyFont="1" applyFill="1" applyBorder="1" applyAlignment="1">
      <alignment horizontal="right" vertical="center" wrapText="1"/>
    </xf>
    <xf numFmtId="4" fontId="18" fillId="10" borderId="7" xfId="5" applyNumberFormat="1" applyFont="1" applyFill="1" applyBorder="1" applyAlignment="1">
      <alignment horizontal="right" vertical="center" wrapText="1"/>
    </xf>
    <xf numFmtId="4" fontId="12" fillId="5" borderId="8" xfId="5" applyNumberFormat="1" applyFont="1" applyFill="1" applyBorder="1" applyAlignment="1">
      <alignment horizontal="right" vertical="center" wrapText="1"/>
    </xf>
    <xf numFmtId="4" fontId="26" fillId="0" borderId="0" xfId="0" applyNumberFormat="1" applyFont="1"/>
    <xf numFmtId="165" fontId="0" fillId="0" borderId="0" xfId="0" applyNumberFormat="1"/>
    <xf numFmtId="3" fontId="10" fillId="0" borderId="0" xfId="0" applyNumberFormat="1" applyFont="1" applyAlignment="1">
      <alignment horizontal="left"/>
    </xf>
    <xf numFmtId="0" fontId="8" fillId="9" borderId="23" xfId="0" applyNumberFormat="1" applyFont="1" applyFill="1" applyBorder="1" applyAlignment="1">
      <alignment horizontal="center" vertic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31" xfId="0" applyNumberFormat="1" applyFont="1" applyFill="1" applyBorder="1" applyAlignment="1">
      <alignment horizontal="center" vertical="center"/>
    </xf>
    <xf numFmtId="0" fontId="8" fillId="9" borderId="16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32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33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6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165" fontId="8" fillId="9" borderId="46" xfId="0" applyNumberFormat="1" applyFont="1" applyFill="1" applyBorder="1" applyAlignment="1">
      <alignment horizontal="center"/>
    </xf>
    <xf numFmtId="165" fontId="8" fillId="9" borderId="34" xfId="0" applyNumberFormat="1" applyFont="1" applyFill="1" applyBorder="1" applyAlignment="1">
      <alignment horizontal="center"/>
    </xf>
    <xf numFmtId="165" fontId="8" fillId="9" borderId="47" xfId="0" applyNumberFormat="1" applyFont="1" applyFill="1" applyBorder="1" applyAlignment="1">
      <alignment horizontal="center"/>
    </xf>
    <xf numFmtId="165" fontId="8" fillId="9" borderId="43" xfId="0" applyNumberFormat="1" applyFont="1" applyFill="1" applyBorder="1" applyAlignment="1">
      <alignment horizontal="center"/>
    </xf>
    <xf numFmtId="165" fontId="8" fillId="9" borderId="35" xfId="0" applyNumberFormat="1" applyFont="1" applyFill="1" applyBorder="1" applyAlignment="1">
      <alignment horizontal="center"/>
    </xf>
    <xf numFmtId="165" fontId="8" fillId="9" borderId="48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18"/>
  <sheetViews>
    <sheetView zoomScale="77" zoomScaleNormal="77" workbookViewId="0">
      <selection activeCell="C219" sqref="C219"/>
    </sheetView>
  </sheetViews>
  <sheetFormatPr defaultColWidth="19.42578125" defaultRowHeight="18.75" x14ac:dyDescent="0.3"/>
  <cols>
    <col min="1" max="1" width="32.140625" style="25" customWidth="1"/>
    <col min="2" max="2" width="40" style="26" customWidth="1"/>
    <col min="3" max="3" width="27.85546875" style="2" customWidth="1"/>
    <col min="4" max="9" width="18.28515625" style="1" customWidth="1"/>
    <col min="10" max="10" width="18.85546875" style="1" customWidth="1"/>
    <col min="11" max="25" width="18.28515625" style="1" customWidth="1"/>
    <col min="26" max="64" width="19.42578125" style="30"/>
    <col min="65" max="16384" width="19.42578125" style="1"/>
  </cols>
  <sheetData>
    <row r="1" spans="1:25" ht="34.5" customHeight="1" thickBot="1" x14ac:dyDescent="0.35">
      <c r="A1" s="328" t="s">
        <v>64</v>
      </c>
      <c r="B1" s="329"/>
      <c r="C1" s="329"/>
      <c r="Y1" s="242" t="s">
        <v>11</v>
      </c>
    </row>
    <row r="2" spans="1:25" ht="27" customHeight="1" x14ac:dyDescent="0.4">
      <c r="A2" s="334" t="s">
        <v>252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</row>
    <row r="3" spans="1:25" ht="20.25" customHeight="1" x14ac:dyDescent="0.3">
      <c r="A3" s="4"/>
      <c r="B3" s="332"/>
      <c r="C3" s="332"/>
      <c r="D3" s="332"/>
      <c r="E3" s="332"/>
      <c r="F3" s="332"/>
      <c r="G3" s="332"/>
      <c r="H3" s="332"/>
      <c r="I3" s="332"/>
      <c r="J3" s="332"/>
      <c r="K3" s="245"/>
      <c r="L3" s="5"/>
      <c r="M3" s="3"/>
      <c r="N3" s="200"/>
      <c r="O3" s="162"/>
      <c r="P3" s="200"/>
      <c r="Q3" s="199"/>
      <c r="R3" s="200"/>
      <c r="S3" s="3"/>
      <c r="T3" s="3"/>
      <c r="U3" s="3"/>
      <c r="V3" s="95"/>
      <c r="W3" s="200"/>
      <c r="X3" s="199"/>
      <c r="Y3" s="3"/>
    </row>
    <row r="4" spans="1:25" ht="18" customHeight="1" x14ac:dyDescent="0.3">
      <c r="A4" s="6" t="s">
        <v>12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5" ht="22.5" customHeight="1" x14ac:dyDescent="0.3">
      <c r="A5" s="11" t="s">
        <v>64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5" ht="16.5" customHeight="1" thickBot="1" x14ac:dyDescent="0.35">
      <c r="A6" s="333" t="s">
        <v>197</v>
      </c>
      <c r="B6" s="333"/>
      <c r="C6" s="333"/>
      <c r="D6" s="33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9"/>
      <c r="U6" s="9"/>
      <c r="V6" s="9"/>
      <c r="W6" s="9"/>
      <c r="X6" s="9"/>
    </row>
    <row r="7" spans="1:25" ht="48" customHeight="1" thickBot="1" x14ac:dyDescent="0.35">
      <c r="A7" s="67" t="s">
        <v>13</v>
      </c>
      <c r="B7" s="249" t="s">
        <v>251</v>
      </c>
      <c r="C7" s="68" t="s">
        <v>173</v>
      </c>
      <c r="D7" s="87" t="s">
        <v>193</v>
      </c>
      <c r="E7" s="73" t="s">
        <v>67</v>
      </c>
      <c r="F7" s="73"/>
      <c r="G7" s="73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15"/>
      <c r="T7" s="330"/>
      <c r="U7" s="330"/>
      <c r="V7" s="330"/>
      <c r="W7" s="330"/>
      <c r="X7" s="330"/>
      <c r="Y7" s="330"/>
    </row>
    <row r="8" spans="1:25" ht="19.5" customHeight="1" x14ac:dyDescent="0.3">
      <c r="A8" s="69" t="s">
        <v>9</v>
      </c>
      <c r="B8" s="70">
        <f>D204+E204+F204+G204</f>
        <v>193465.85</v>
      </c>
      <c r="C8" s="70">
        <v>234906</v>
      </c>
      <c r="D8" s="78">
        <v>234270</v>
      </c>
      <c r="E8" s="73"/>
      <c r="F8" s="73"/>
      <c r="G8" s="73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17"/>
      <c r="T8" s="331"/>
      <c r="U8" s="331"/>
      <c r="V8" s="331"/>
      <c r="W8" s="331"/>
      <c r="X8" s="331"/>
      <c r="Y8" s="331"/>
    </row>
    <row r="9" spans="1:25" ht="36.75" customHeight="1" x14ac:dyDescent="0.3">
      <c r="A9" s="52" t="s">
        <v>58</v>
      </c>
      <c r="B9" s="16">
        <v>0</v>
      </c>
      <c r="C9" s="16">
        <v>0</v>
      </c>
      <c r="D9" s="79">
        <v>0</v>
      </c>
      <c r="E9" s="73" t="s">
        <v>142</v>
      </c>
      <c r="F9" s="73"/>
      <c r="G9" s="73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18"/>
      <c r="T9" s="331"/>
      <c r="U9" s="331"/>
      <c r="V9" s="331"/>
      <c r="W9" s="331"/>
      <c r="X9" s="331"/>
      <c r="Y9" s="331"/>
    </row>
    <row r="10" spans="1:25" ht="21" customHeight="1" x14ac:dyDescent="0.3">
      <c r="A10" s="52" t="s">
        <v>141</v>
      </c>
      <c r="B10" s="16">
        <f>J204+K204+J206</f>
        <v>92766.080000000002</v>
      </c>
      <c r="C10" s="16">
        <v>104720</v>
      </c>
      <c r="D10" s="79">
        <v>104720</v>
      </c>
      <c r="E10" s="77"/>
      <c r="F10" s="77"/>
      <c r="G10" s="77"/>
      <c r="H10" s="71"/>
      <c r="I10" s="243"/>
      <c r="J10" s="71"/>
      <c r="K10" s="243"/>
      <c r="L10" s="71"/>
      <c r="M10" s="71"/>
      <c r="N10" s="243"/>
      <c r="O10" s="161"/>
      <c r="P10" s="243"/>
      <c r="Q10" s="197"/>
      <c r="R10" s="243"/>
      <c r="S10" s="18"/>
      <c r="T10" s="19"/>
      <c r="U10" s="19"/>
      <c r="V10" s="94"/>
      <c r="W10" s="244"/>
      <c r="X10" s="198"/>
      <c r="Y10" s="19"/>
    </row>
    <row r="11" spans="1:25" ht="34.5" customHeight="1" x14ac:dyDescent="0.3">
      <c r="A11" s="53" t="s">
        <v>8</v>
      </c>
      <c r="B11" s="20">
        <v>0</v>
      </c>
      <c r="C11" s="20">
        <v>0</v>
      </c>
      <c r="D11" s="80">
        <v>0</v>
      </c>
      <c r="E11" s="73" t="s">
        <v>68</v>
      </c>
      <c r="F11" s="73"/>
      <c r="G11" s="73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18"/>
      <c r="T11" s="331"/>
      <c r="U11" s="331"/>
      <c r="V11" s="331"/>
      <c r="W11" s="331"/>
      <c r="X11" s="331"/>
      <c r="Y11" s="331"/>
    </row>
    <row r="12" spans="1:25" x14ac:dyDescent="0.3">
      <c r="A12" s="54" t="s">
        <v>1</v>
      </c>
      <c r="B12" s="16">
        <v>0</v>
      </c>
      <c r="C12" s="16">
        <v>2000</v>
      </c>
      <c r="D12" s="79">
        <v>2000</v>
      </c>
      <c r="E12" s="74" t="s">
        <v>69</v>
      </c>
      <c r="F12" s="74"/>
      <c r="G12" s="74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21"/>
      <c r="T12" s="318"/>
      <c r="U12" s="318"/>
      <c r="V12" s="318"/>
      <c r="W12" s="318"/>
      <c r="X12" s="318"/>
      <c r="Y12" s="318"/>
    </row>
    <row r="13" spans="1:25" x14ac:dyDescent="0.3">
      <c r="A13" s="54" t="s">
        <v>10</v>
      </c>
      <c r="B13" s="16">
        <f>H204+I204+M204+N204+O204+P204+Q204+R204</f>
        <v>1420560.9499999997</v>
      </c>
      <c r="C13" s="16">
        <v>1429058</v>
      </c>
      <c r="D13" s="79">
        <v>1428200</v>
      </c>
      <c r="E13" s="76"/>
      <c r="F13" s="76"/>
      <c r="G13" s="76"/>
      <c r="H13" s="9"/>
      <c r="I13" s="9"/>
      <c r="J13" s="22"/>
      <c r="K13" s="22"/>
      <c r="L13" s="22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x14ac:dyDescent="0.3">
      <c r="A14" s="54" t="s">
        <v>170</v>
      </c>
      <c r="B14" s="16">
        <f>V204+W204+X204+Y204</f>
        <v>7381.79</v>
      </c>
      <c r="C14" s="16">
        <v>4861</v>
      </c>
      <c r="D14" s="79">
        <v>0</v>
      </c>
      <c r="E14" s="76"/>
      <c r="F14" s="76"/>
      <c r="G14" s="76"/>
      <c r="H14" s="9"/>
      <c r="I14" s="9"/>
      <c r="J14" s="22"/>
      <c r="K14" s="22"/>
      <c r="L14" s="22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5" ht="19.5" thickBot="1" x14ac:dyDescent="0.35">
      <c r="A15" s="96" t="s">
        <v>172</v>
      </c>
      <c r="B15" s="97">
        <f>T204+U204</f>
        <v>1526.28</v>
      </c>
      <c r="C15" s="97">
        <v>2000</v>
      </c>
      <c r="D15" s="98">
        <v>2000</v>
      </c>
      <c r="E15" s="76"/>
      <c r="F15" s="76"/>
      <c r="G15" s="76"/>
      <c r="H15" s="9"/>
      <c r="I15" s="9"/>
      <c r="J15" s="22"/>
      <c r="K15" s="22"/>
      <c r="L15" s="22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5" ht="19.5" thickBot="1" x14ac:dyDescent="0.35">
      <c r="A16" s="140" t="s">
        <v>14</v>
      </c>
      <c r="B16" s="141">
        <f>SUM(B8:B15)</f>
        <v>1715700.9499999997</v>
      </c>
      <c r="C16" s="141">
        <v>1777545</v>
      </c>
      <c r="D16" s="142">
        <v>1771190</v>
      </c>
      <c r="E16" s="76"/>
      <c r="F16" s="76"/>
      <c r="G16" s="76"/>
      <c r="H16" s="9"/>
      <c r="I16" s="9"/>
      <c r="J16" s="24"/>
      <c r="K16" s="24"/>
      <c r="L16" s="24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64" ht="23.25" customHeight="1" x14ac:dyDescent="0.3">
      <c r="A17" s="146" t="s">
        <v>192</v>
      </c>
      <c r="B17" s="147">
        <v>15892.15</v>
      </c>
      <c r="C17" s="147">
        <v>12000</v>
      </c>
      <c r="D17" s="148">
        <v>12000</v>
      </c>
      <c r="T17" s="9"/>
      <c r="U17" s="9"/>
      <c r="V17" s="9"/>
      <c r="W17" s="9"/>
      <c r="X17" s="9"/>
    </row>
    <row r="18" spans="1:64" ht="22.5" customHeight="1" thickBot="1" x14ac:dyDescent="0.35">
      <c r="A18" s="143" t="s">
        <v>14</v>
      </c>
      <c r="B18" s="144">
        <f>B16+B17</f>
        <v>1731593.0999999996</v>
      </c>
      <c r="C18" s="144">
        <v>1789545</v>
      </c>
      <c r="D18" s="145">
        <v>1783190</v>
      </c>
      <c r="T18" s="9"/>
      <c r="U18" s="9"/>
      <c r="V18" s="9"/>
      <c r="W18" s="9"/>
      <c r="X18" s="9"/>
    </row>
    <row r="19" spans="1:64" ht="30.75" customHeight="1" x14ac:dyDescent="0.3">
      <c r="B19" s="2"/>
      <c r="T19" s="9"/>
      <c r="U19" s="9"/>
      <c r="V19" s="9"/>
      <c r="W19" s="9"/>
      <c r="X19" s="9"/>
    </row>
    <row r="20" spans="1:64" s="27" customFormat="1" ht="21.75" customHeight="1" thickBot="1" x14ac:dyDescent="0.35">
      <c r="A20" s="28" t="s">
        <v>15</v>
      </c>
      <c r="B20" s="29"/>
      <c r="C20" s="10"/>
      <c r="D20" s="12"/>
      <c r="E20" s="12"/>
      <c r="F20" s="12"/>
      <c r="G20" s="12"/>
      <c r="H20" s="12"/>
      <c r="I20" s="12"/>
      <c r="J20" s="12"/>
      <c r="K20" s="12"/>
      <c r="L20" s="12"/>
      <c r="M20" s="9"/>
      <c r="N20" s="9"/>
      <c r="O20" s="9"/>
      <c r="P20" s="9"/>
      <c r="Q20" s="9"/>
      <c r="R20" s="9"/>
      <c r="S20" s="50" t="s">
        <v>199</v>
      </c>
      <c r="T20" s="196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</row>
    <row r="21" spans="1:64" ht="126" customHeight="1" thickBot="1" x14ac:dyDescent="0.35">
      <c r="A21" s="269" t="s">
        <v>16</v>
      </c>
      <c r="B21" s="270" t="s">
        <v>0</v>
      </c>
      <c r="C21" s="271" t="s">
        <v>253</v>
      </c>
      <c r="D21" s="272" t="s">
        <v>230</v>
      </c>
      <c r="E21" s="272" t="s">
        <v>239</v>
      </c>
      <c r="F21" s="272" t="s">
        <v>231</v>
      </c>
      <c r="G21" s="272" t="s">
        <v>239</v>
      </c>
      <c r="H21" s="272" t="s">
        <v>232</v>
      </c>
      <c r="I21" s="272" t="s">
        <v>239</v>
      </c>
      <c r="J21" s="272" t="s">
        <v>233</v>
      </c>
      <c r="K21" s="272" t="s">
        <v>239</v>
      </c>
      <c r="L21" s="272" t="s">
        <v>8</v>
      </c>
      <c r="M21" s="272" t="s">
        <v>237</v>
      </c>
      <c r="N21" s="272" t="s">
        <v>239</v>
      </c>
      <c r="O21" s="272" t="s">
        <v>250</v>
      </c>
      <c r="P21" s="272" t="s">
        <v>239</v>
      </c>
      <c r="Q21" s="272" t="s">
        <v>234</v>
      </c>
      <c r="R21" s="272" t="s">
        <v>239</v>
      </c>
      <c r="S21" s="272" t="s">
        <v>235</v>
      </c>
      <c r="T21" s="272" t="s">
        <v>236</v>
      </c>
      <c r="U21" s="272" t="s">
        <v>23</v>
      </c>
      <c r="V21" s="272" t="s">
        <v>246</v>
      </c>
      <c r="W21" s="272" t="s">
        <v>239</v>
      </c>
      <c r="X21" s="272" t="s">
        <v>247</v>
      </c>
      <c r="Y21" s="272" t="s">
        <v>239</v>
      </c>
    </row>
    <row r="22" spans="1:64" ht="19.5" thickBot="1" x14ac:dyDescent="0.35">
      <c r="A22" s="308">
        <v>3</v>
      </c>
      <c r="B22" s="309"/>
      <c r="C22" s="310">
        <v>1712423.3499999999</v>
      </c>
      <c r="D22" s="311">
        <v>90000</v>
      </c>
      <c r="E22" s="312">
        <f>E40</f>
        <v>4100</v>
      </c>
      <c r="F22" s="312">
        <v>124390</v>
      </c>
      <c r="G22" s="312">
        <f>G23+G40</f>
        <v>-25024.15</v>
      </c>
      <c r="H22" s="313">
        <v>2000</v>
      </c>
      <c r="I22" s="313">
        <f>I23</f>
        <v>-410</v>
      </c>
      <c r="J22" s="314">
        <v>117604.92</v>
      </c>
      <c r="K22" s="314">
        <f>K40</f>
        <v>-22208.480000000003</v>
      </c>
      <c r="L22" s="313">
        <v>0</v>
      </c>
      <c r="M22" s="312">
        <v>1422860</v>
      </c>
      <c r="N22" s="312">
        <f>N23+N40+N170</f>
        <v>-9536.7800000000007</v>
      </c>
      <c r="O22" s="312">
        <v>1348</v>
      </c>
      <c r="P22" s="313">
        <f>P23+P40</f>
        <v>-103.1</v>
      </c>
      <c r="Q22" s="313">
        <f>Q40</f>
        <v>20</v>
      </c>
      <c r="R22" s="313">
        <f>R40</f>
        <v>1.1499999999999995</v>
      </c>
      <c r="S22" s="313">
        <v>0</v>
      </c>
      <c r="T22" s="313">
        <v>0</v>
      </c>
      <c r="U22" s="313">
        <v>0</v>
      </c>
      <c r="V22" s="312">
        <v>7642</v>
      </c>
      <c r="W22" s="313">
        <f>W23+W40</f>
        <v>-683.21</v>
      </c>
      <c r="X22" s="313">
        <f>X40</f>
        <v>398</v>
      </c>
      <c r="Y22" s="315">
        <f>Y40</f>
        <v>25</v>
      </c>
    </row>
    <row r="23" spans="1:64" ht="19.5" thickBot="1" x14ac:dyDescent="0.35">
      <c r="A23" s="64">
        <v>31</v>
      </c>
      <c r="B23" s="65" t="s">
        <v>7</v>
      </c>
      <c r="C23" s="112">
        <v>1405192.54</v>
      </c>
      <c r="D23" s="99">
        <v>0</v>
      </c>
      <c r="E23" s="99">
        <v>0</v>
      </c>
      <c r="F23" s="99">
        <v>1081</v>
      </c>
      <c r="G23" s="99">
        <f>G24+G29+G36</f>
        <v>-14</v>
      </c>
      <c r="H23" s="66">
        <v>2000</v>
      </c>
      <c r="I23" s="66">
        <f>I29</f>
        <v>-410</v>
      </c>
      <c r="J23" s="107">
        <v>0</v>
      </c>
      <c r="K23" s="107">
        <v>0</v>
      </c>
      <c r="L23" s="66">
        <v>0</v>
      </c>
      <c r="M23" s="99">
        <v>1403000</v>
      </c>
      <c r="N23" s="99">
        <f>N24+N29</f>
        <v>-8408.4599999999991</v>
      </c>
      <c r="O23" s="99">
        <v>1296</v>
      </c>
      <c r="P23" s="66">
        <f>P24+P29+P36</f>
        <v>-89.5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99">
        <v>7343</v>
      </c>
      <c r="W23" s="66">
        <f>W24+W29+W36</f>
        <v>-605.5</v>
      </c>
      <c r="X23" s="66">
        <v>0</v>
      </c>
      <c r="Y23" s="252">
        <v>0</v>
      </c>
    </row>
    <row r="24" spans="1:64" s="31" customFormat="1" ht="19.5" thickBot="1" x14ac:dyDescent="0.35">
      <c r="A24" s="64">
        <v>311</v>
      </c>
      <c r="B24" s="65" t="s">
        <v>19</v>
      </c>
      <c r="C24" s="166">
        <v>1156680</v>
      </c>
      <c r="D24" s="99">
        <v>0</v>
      </c>
      <c r="E24" s="99">
        <v>0</v>
      </c>
      <c r="F24" s="99">
        <v>820</v>
      </c>
      <c r="G24" s="99">
        <f>G25</f>
        <v>-50</v>
      </c>
      <c r="H24" s="66">
        <v>0</v>
      </c>
      <c r="I24" s="66">
        <v>0</v>
      </c>
      <c r="J24" s="107">
        <v>0</v>
      </c>
      <c r="K24" s="107">
        <v>0</v>
      </c>
      <c r="L24" s="66">
        <v>0</v>
      </c>
      <c r="M24" s="99">
        <v>1155000</v>
      </c>
      <c r="N24" s="99">
        <f>N27</f>
        <v>-5000</v>
      </c>
      <c r="O24" s="99">
        <v>973</v>
      </c>
      <c r="P24" s="66">
        <f>P25</f>
        <v>-80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99">
        <v>5507</v>
      </c>
      <c r="W24" s="66">
        <f>W25</f>
        <v>-490</v>
      </c>
      <c r="X24" s="66">
        <v>0</v>
      </c>
      <c r="Y24" s="252">
        <v>0</v>
      </c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</row>
    <row r="25" spans="1:64" x14ac:dyDescent="0.3">
      <c r="A25" s="81">
        <v>31111</v>
      </c>
      <c r="B25" s="33" t="s">
        <v>28</v>
      </c>
      <c r="C25" s="173">
        <v>1106680</v>
      </c>
      <c r="D25" s="174">
        <v>0</v>
      </c>
      <c r="E25" s="174">
        <v>0</v>
      </c>
      <c r="F25" s="174">
        <v>820</v>
      </c>
      <c r="G25" s="174">
        <f>100-150</f>
        <v>-50</v>
      </c>
      <c r="H25" s="175">
        <v>0</v>
      </c>
      <c r="I25" s="175">
        <v>0</v>
      </c>
      <c r="J25" s="175">
        <v>0</v>
      </c>
      <c r="K25" s="175">
        <v>0</v>
      </c>
      <c r="L25" s="175">
        <v>0</v>
      </c>
      <c r="M25" s="174">
        <v>1100000</v>
      </c>
      <c r="N25" s="174">
        <v>0</v>
      </c>
      <c r="O25" s="174">
        <v>973</v>
      </c>
      <c r="P25" s="175">
        <f>-80</f>
        <v>-80</v>
      </c>
      <c r="Q25" s="175">
        <v>0</v>
      </c>
      <c r="R25" s="175">
        <v>0</v>
      </c>
      <c r="S25" s="175">
        <v>0</v>
      </c>
      <c r="T25" s="175">
        <v>0</v>
      </c>
      <c r="U25" s="175">
        <v>0</v>
      </c>
      <c r="V25" s="174">
        <v>5507</v>
      </c>
      <c r="W25" s="175">
        <v>-490</v>
      </c>
      <c r="X25" s="175">
        <v>0</v>
      </c>
      <c r="Y25" s="253">
        <v>0</v>
      </c>
    </row>
    <row r="26" spans="1:64" x14ac:dyDescent="0.3">
      <c r="A26" s="84">
        <v>31113</v>
      </c>
      <c r="B26" s="38" t="s">
        <v>159</v>
      </c>
      <c r="C26" s="115">
        <v>0</v>
      </c>
      <c r="D26" s="55">
        <v>0</v>
      </c>
      <c r="E26" s="55">
        <v>0</v>
      </c>
      <c r="F26" s="55">
        <v>0</v>
      </c>
      <c r="G26" s="55"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55">
        <v>0</v>
      </c>
      <c r="N26" s="55">
        <v>0</v>
      </c>
      <c r="O26" s="55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55">
        <v>0</v>
      </c>
      <c r="W26" s="62">
        <v>0</v>
      </c>
      <c r="X26" s="62">
        <v>0</v>
      </c>
      <c r="Y26" s="254">
        <v>0</v>
      </c>
    </row>
    <row r="27" spans="1:64" x14ac:dyDescent="0.3">
      <c r="A27" s="84">
        <v>31131</v>
      </c>
      <c r="B27" s="38" t="s">
        <v>160</v>
      </c>
      <c r="C27" s="115">
        <v>35000</v>
      </c>
      <c r="D27" s="55">
        <v>0</v>
      </c>
      <c r="E27" s="55">
        <v>0</v>
      </c>
      <c r="F27" s="55">
        <v>0</v>
      </c>
      <c r="G27" s="55">
        <v>0</v>
      </c>
      <c r="H27" s="62">
        <v>0</v>
      </c>
      <c r="I27" s="62">
        <v>0</v>
      </c>
      <c r="J27" s="62">
        <v>0</v>
      </c>
      <c r="K27" s="62">
        <v>0</v>
      </c>
      <c r="L27" s="62">
        <v>0</v>
      </c>
      <c r="M27" s="55">
        <v>40000</v>
      </c>
      <c r="N27" s="55">
        <v>-5000</v>
      </c>
      <c r="O27" s="55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55">
        <v>0</v>
      </c>
      <c r="W27" s="62">
        <v>0</v>
      </c>
      <c r="X27" s="62">
        <v>0</v>
      </c>
      <c r="Y27" s="254">
        <v>0</v>
      </c>
    </row>
    <row r="28" spans="1:64" ht="19.5" thickBot="1" x14ac:dyDescent="0.35">
      <c r="A28" s="82">
        <v>31141</v>
      </c>
      <c r="B28" s="34" t="s">
        <v>161</v>
      </c>
      <c r="C28" s="113">
        <v>15000</v>
      </c>
      <c r="D28" s="56">
        <v>0</v>
      </c>
      <c r="E28" s="56">
        <v>0</v>
      </c>
      <c r="F28" s="56">
        <v>0</v>
      </c>
      <c r="G28" s="56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56">
        <v>15000</v>
      </c>
      <c r="N28" s="56">
        <v>0</v>
      </c>
      <c r="O28" s="56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56">
        <v>0</v>
      </c>
      <c r="W28" s="63">
        <v>0</v>
      </c>
      <c r="X28" s="63">
        <v>0</v>
      </c>
      <c r="Y28" s="255">
        <v>0</v>
      </c>
    </row>
    <row r="29" spans="1:64" s="31" customFormat="1" ht="19.5" thickBot="1" x14ac:dyDescent="0.35">
      <c r="A29" s="64">
        <v>312</v>
      </c>
      <c r="B29" s="65" t="s">
        <v>17</v>
      </c>
      <c r="C29" s="166">
        <v>67382.539999999994</v>
      </c>
      <c r="D29" s="99">
        <v>0</v>
      </c>
      <c r="E29" s="99">
        <v>0</v>
      </c>
      <c r="F29" s="99">
        <v>120</v>
      </c>
      <c r="G29" s="99">
        <f>G30+G34+G35</f>
        <v>36</v>
      </c>
      <c r="H29" s="66">
        <v>2000</v>
      </c>
      <c r="I29" s="66">
        <f>I30</f>
        <v>-410</v>
      </c>
      <c r="J29" s="107">
        <v>0</v>
      </c>
      <c r="K29" s="107">
        <v>0</v>
      </c>
      <c r="L29" s="66">
        <v>0</v>
      </c>
      <c r="M29" s="99">
        <v>68000</v>
      </c>
      <c r="N29" s="99">
        <f>N30+N32+N33+N31</f>
        <v>-3408.4599999999991</v>
      </c>
      <c r="O29" s="99">
        <v>160</v>
      </c>
      <c r="P29" s="66">
        <f>P30+P34+P35</f>
        <v>0.5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99">
        <v>910</v>
      </c>
      <c r="W29" s="66">
        <f>W30+W34+W35</f>
        <v>-25.5</v>
      </c>
      <c r="X29" s="66">
        <v>0</v>
      </c>
      <c r="Y29" s="252">
        <v>0</v>
      </c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</row>
    <row r="30" spans="1:64" x14ac:dyDescent="0.3">
      <c r="A30" s="81">
        <v>31212</v>
      </c>
      <c r="B30" s="33" t="s">
        <v>187</v>
      </c>
      <c r="C30" s="173">
        <v>6231</v>
      </c>
      <c r="D30" s="174">
        <v>0</v>
      </c>
      <c r="E30" s="174">
        <v>0</v>
      </c>
      <c r="F30" s="174">
        <v>34</v>
      </c>
      <c r="G30" s="174">
        <v>66</v>
      </c>
      <c r="H30" s="175">
        <v>2000</v>
      </c>
      <c r="I30" s="175">
        <v>-410</v>
      </c>
      <c r="J30" s="175">
        <v>0</v>
      </c>
      <c r="K30" s="175">
        <v>0</v>
      </c>
      <c r="L30" s="175">
        <v>0</v>
      </c>
      <c r="M30" s="174">
        <v>9000</v>
      </c>
      <c r="N30" s="174">
        <v>22000</v>
      </c>
      <c r="O30" s="174">
        <v>45</v>
      </c>
      <c r="P30" s="175">
        <v>40</v>
      </c>
      <c r="Q30" s="175">
        <v>0</v>
      </c>
      <c r="R30" s="175">
        <v>0</v>
      </c>
      <c r="S30" s="175">
        <v>0</v>
      </c>
      <c r="T30" s="175">
        <v>0</v>
      </c>
      <c r="U30" s="175">
        <v>0</v>
      </c>
      <c r="V30" s="174">
        <v>256</v>
      </c>
      <c r="W30" s="175">
        <v>200</v>
      </c>
      <c r="X30" s="175">
        <v>0</v>
      </c>
      <c r="Y30" s="253">
        <v>0</v>
      </c>
    </row>
    <row r="31" spans="1:64" x14ac:dyDescent="0.3">
      <c r="A31" s="84">
        <v>31213</v>
      </c>
      <c r="B31" s="38" t="s">
        <v>191</v>
      </c>
      <c r="C31" s="115">
        <v>33000</v>
      </c>
      <c r="D31" s="55">
        <v>0</v>
      </c>
      <c r="E31" s="55">
        <v>0</v>
      </c>
      <c r="F31" s="55">
        <v>0</v>
      </c>
      <c r="G31" s="55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55">
        <v>33000</v>
      </c>
      <c r="N31" s="55">
        <v>-27000</v>
      </c>
      <c r="O31" s="55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55">
        <v>0</v>
      </c>
      <c r="W31" s="62">
        <v>0</v>
      </c>
      <c r="X31" s="62">
        <v>0</v>
      </c>
      <c r="Y31" s="254">
        <v>0</v>
      </c>
    </row>
    <row r="32" spans="1:64" x14ac:dyDescent="0.3">
      <c r="A32" s="84">
        <v>31214</v>
      </c>
      <c r="B32" s="38" t="s">
        <v>249</v>
      </c>
      <c r="C32" s="115">
        <v>2091.54</v>
      </c>
      <c r="D32" s="55">
        <v>0</v>
      </c>
      <c r="E32" s="55">
        <v>0</v>
      </c>
      <c r="F32" s="55">
        <v>0</v>
      </c>
      <c r="G32" s="55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55">
        <v>0</v>
      </c>
      <c r="N32" s="55">
        <v>2091.54</v>
      </c>
      <c r="O32" s="55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55">
        <v>0</v>
      </c>
      <c r="W32" s="62">
        <v>0</v>
      </c>
      <c r="X32" s="62">
        <v>0</v>
      </c>
      <c r="Y32" s="254">
        <v>0</v>
      </c>
    </row>
    <row r="33" spans="1:64" x14ac:dyDescent="0.3">
      <c r="A33" s="84">
        <v>31215</v>
      </c>
      <c r="B33" s="38" t="s">
        <v>190</v>
      </c>
      <c r="C33" s="115">
        <v>1500</v>
      </c>
      <c r="D33" s="55">
        <v>0</v>
      </c>
      <c r="E33" s="55">
        <v>0</v>
      </c>
      <c r="F33" s="55">
        <v>0</v>
      </c>
      <c r="G33" s="55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55">
        <v>2000</v>
      </c>
      <c r="N33" s="55">
        <v>-500</v>
      </c>
      <c r="O33" s="55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55">
        <v>0</v>
      </c>
      <c r="W33" s="62">
        <v>0</v>
      </c>
      <c r="X33" s="62">
        <v>0</v>
      </c>
      <c r="Y33" s="254">
        <v>0</v>
      </c>
    </row>
    <row r="34" spans="1:64" x14ac:dyDescent="0.3">
      <c r="A34" s="84">
        <v>31216</v>
      </c>
      <c r="B34" s="38" t="s">
        <v>189</v>
      </c>
      <c r="C34" s="115">
        <v>20300</v>
      </c>
      <c r="D34" s="55">
        <v>0</v>
      </c>
      <c r="E34" s="55">
        <v>0</v>
      </c>
      <c r="F34" s="55">
        <v>34</v>
      </c>
      <c r="G34" s="55">
        <v>-4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55">
        <v>20000</v>
      </c>
      <c r="N34" s="55">
        <v>0</v>
      </c>
      <c r="O34" s="55">
        <v>45</v>
      </c>
      <c r="P34" s="62">
        <v>-4.5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55">
        <v>256</v>
      </c>
      <c r="W34" s="62">
        <v>-26.5</v>
      </c>
      <c r="X34" s="62">
        <v>0</v>
      </c>
      <c r="Y34" s="254">
        <v>0</v>
      </c>
    </row>
    <row r="35" spans="1:64" ht="19.5" thickBot="1" x14ac:dyDescent="0.35">
      <c r="A35" s="82">
        <v>31219</v>
      </c>
      <c r="B35" s="34" t="s">
        <v>188</v>
      </c>
      <c r="C35" s="113">
        <v>4260</v>
      </c>
      <c r="D35" s="56">
        <v>0</v>
      </c>
      <c r="E35" s="56">
        <v>0</v>
      </c>
      <c r="F35" s="56">
        <v>52</v>
      </c>
      <c r="G35" s="56">
        <v>-26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56">
        <v>4000</v>
      </c>
      <c r="N35" s="56">
        <v>0</v>
      </c>
      <c r="O35" s="56">
        <v>70</v>
      </c>
      <c r="P35" s="63">
        <v>-35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56">
        <v>398</v>
      </c>
      <c r="W35" s="63">
        <v>-199</v>
      </c>
      <c r="X35" s="63">
        <v>0</v>
      </c>
      <c r="Y35" s="255">
        <v>0</v>
      </c>
    </row>
    <row r="36" spans="1:64" s="31" customFormat="1" ht="19.5" thickBot="1" x14ac:dyDescent="0.35">
      <c r="A36" s="64">
        <v>313</v>
      </c>
      <c r="B36" s="65" t="s">
        <v>25</v>
      </c>
      <c r="C36" s="166">
        <v>181130</v>
      </c>
      <c r="D36" s="99">
        <v>0</v>
      </c>
      <c r="E36" s="99">
        <v>0</v>
      </c>
      <c r="F36" s="99">
        <v>141</v>
      </c>
      <c r="G36" s="99">
        <f>G37</f>
        <v>0</v>
      </c>
      <c r="H36" s="177">
        <v>0</v>
      </c>
      <c r="I36" s="177">
        <v>0</v>
      </c>
      <c r="J36" s="107">
        <v>0</v>
      </c>
      <c r="K36" s="107">
        <v>0</v>
      </c>
      <c r="L36" s="177">
        <v>0</v>
      </c>
      <c r="M36" s="99">
        <v>180000</v>
      </c>
      <c r="N36" s="99">
        <v>0</v>
      </c>
      <c r="O36" s="99">
        <v>163</v>
      </c>
      <c r="P36" s="177">
        <f>P37</f>
        <v>-10</v>
      </c>
      <c r="Q36" s="177">
        <v>0</v>
      </c>
      <c r="R36" s="177">
        <v>0</v>
      </c>
      <c r="S36" s="177">
        <v>0</v>
      </c>
      <c r="T36" s="177">
        <v>0</v>
      </c>
      <c r="U36" s="177">
        <v>0</v>
      </c>
      <c r="V36" s="99">
        <v>926</v>
      </c>
      <c r="W36" s="177">
        <f>W37</f>
        <v>-90</v>
      </c>
      <c r="X36" s="177">
        <v>0</v>
      </c>
      <c r="Y36" s="256">
        <v>0</v>
      </c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</row>
    <row r="37" spans="1:64" s="30" customFormat="1" x14ac:dyDescent="0.3">
      <c r="A37" s="176">
        <v>31321</v>
      </c>
      <c r="B37" s="33" t="s">
        <v>29</v>
      </c>
      <c r="C37" s="173">
        <v>181130</v>
      </c>
      <c r="D37" s="174">
        <v>0</v>
      </c>
      <c r="E37" s="174">
        <v>0</v>
      </c>
      <c r="F37" s="174">
        <v>141</v>
      </c>
      <c r="G37" s="174">
        <f>20-20</f>
        <v>0</v>
      </c>
      <c r="H37" s="174">
        <v>0</v>
      </c>
      <c r="I37" s="174">
        <v>0</v>
      </c>
      <c r="J37" s="175">
        <v>0</v>
      </c>
      <c r="K37" s="175">
        <v>0</v>
      </c>
      <c r="L37" s="174">
        <v>0</v>
      </c>
      <c r="M37" s="174">
        <v>180000</v>
      </c>
      <c r="N37" s="174">
        <v>0</v>
      </c>
      <c r="O37" s="174">
        <v>163</v>
      </c>
      <c r="P37" s="174">
        <v>-10</v>
      </c>
      <c r="Q37" s="174">
        <v>0</v>
      </c>
      <c r="R37" s="174">
        <v>0</v>
      </c>
      <c r="S37" s="174">
        <v>0</v>
      </c>
      <c r="T37" s="174">
        <v>0</v>
      </c>
      <c r="U37" s="174">
        <v>0</v>
      </c>
      <c r="V37" s="174">
        <v>926</v>
      </c>
      <c r="W37" s="174">
        <v>-90</v>
      </c>
      <c r="X37" s="174">
        <v>0</v>
      </c>
      <c r="Y37" s="257">
        <v>0</v>
      </c>
    </row>
    <row r="38" spans="1:64" s="30" customFormat="1" x14ac:dyDescent="0.3">
      <c r="A38" s="85">
        <v>31322</v>
      </c>
      <c r="B38" s="40" t="s">
        <v>162</v>
      </c>
      <c r="C38" s="115">
        <v>0</v>
      </c>
      <c r="D38" s="117">
        <v>0</v>
      </c>
      <c r="E38" s="117">
        <v>0</v>
      </c>
      <c r="F38" s="117">
        <v>0</v>
      </c>
      <c r="G38" s="117">
        <v>0</v>
      </c>
      <c r="H38" s="172">
        <v>0</v>
      </c>
      <c r="I38" s="172">
        <v>0</v>
      </c>
      <c r="J38" s="105">
        <v>0</v>
      </c>
      <c r="K38" s="105">
        <v>0</v>
      </c>
      <c r="L38" s="172">
        <v>0</v>
      </c>
      <c r="M38" s="117">
        <v>0</v>
      </c>
      <c r="N38" s="117">
        <v>0</v>
      </c>
      <c r="O38" s="117">
        <v>0</v>
      </c>
      <c r="P38" s="172">
        <v>0</v>
      </c>
      <c r="Q38" s="172">
        <v>0</v>
      </c>
      <c r="R38" s="172">
        <v>0</v>
      </c>
      <c r="S38" s="172">
        <v>0</v>
      </c>
      <c r="T38" s="172">
        <v>0</v>
      </c>
      <c r="U38" s="172">
        <v>0</v>
      </c>
      <c r="V38" s="117">
        <v>0</v>
      </c>
      <c r="W38" s="172">
        <v>0</v>
      </c>
      <c r="X38" s="172">
        <v>0</v>
      </c>
      <c r="Y38" s="258">
        <v>0</v>
      </c>
    </row>
    <row r="39" spans="1:64" ht="19.5" thickBot="1" x14ac:dyDescent="0.35">
      <c r="A39" s="82">
        <v>31332</v>
      </c>
      <c r="B39" s="34" t="s">
        <v>163</v>
      </c>
      <c r="C39" s="113">
        <v>0</v>
      </c>
      <c r="D39" s="100">
        <v>0</v>
      </c>
      <c r="E39" s="100">
        <v>0</v>
      </c>
      <c r="F39" s="100">
        <v>0</v>
      </c>
      <c r="G39" s="100">
        <v>0</v>
      </c>
      <c r="H39" s="93">
        <v>0</v>
      </c>
      <c r="I39" s="93">
        <v>0</v>
      </c>
      <c r="J39" s="103">
        <v>0</v>
      </c>
      <c r="K39" s="103">
        <v>0</v>
      </c>
      <c r="L39" s="93">
        <v>0</v>
      </c>
      <c r="M39" s="100">
        <v>0</v>
      </c>
      <c r="N39" s="100">
        <v>0</v>
      </c>
      <c r="O39" s="100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100">
        <v>0</v>
      </c>
      <c r="W39" s="93">
        <v>0</v>
      </c>
      <c r="X39" s="93">
        <v>0</v>
      </c>
      <c r="Y39" s="259">
        <v>0</v>
      </c>
    </row>
    <row r="40" spans="1:64" ht="19.5" thickBot="1" x14ac:dyDescent="0.35">
      <c r="A40" s="64">
        <v>32</v>
      </c>
      <c r="B40" s="65" t="s">
        <v>18</v>
      </c>
      <c r="C40" s="166">
        <v>305212.43000000005</v>
      </c>
      <c r="D40" s="178">
        <v>90000</v>
      </c>
      <c r="E40" s="99">
        <f>E41+E58+E83</f>
        <v>4100</v>
      </c>
      <c r="F40" s="99">
        <v>123309</v>
      </c>
      <c r="G40" s="99">
        <f>G41+G58</f>
        <v>-25010.15</v>
      </c>
      <c r="H40" s="177">
        <v>0</v>
      </c>
      <c r="I40" s="177">
        <v>0</v>
      </c>
      <c r="J40" s="179">
        <v>116434.92</v>
      </c>
      <c r="K40" s="179">
        <f>K41+K58+K83+K132+K136</f>
        <v>-22208.480000000003</v>
      </c>
      <c r="L40" s="177">
        <v>0</v>
      </c>
      <c r="M40" s="177">
        <v>18960</v>
      </c>
      <c r="N40" s="177">
        <f>N41+N132+N83</f>
        <v>-1076.7</v>
      </c>
      <c r="O40" s="177">
        <v>52</v>
      </c>
      <c r="P40" s="177">
        <f>P41</f>
        <v>-13.6</v>
      </c>
      <c r="Q40" s="177">
        <f>Q58</f>
        <v>20</v>
      </c>
      <c r="R40" s="177">
        <f>R58</f>
        <v>1.1499999999999995</v>
      </c>
      <c r="S40" s="177">
        <v>0</v>
      </c>
      <c r="T40" s="177">
        <v>0</v>
      </c>
      <c r="U40" s="177">
        <v>0</v>
      </c>
      <c r="V40" s="99">
        <v>299</v>
      </c>
      <c r="W40" s="177">
        <f>W41</f>
        <v>-77.709999999999994</v>
      </c>
      <c r="X40" s="177">
        <f>X58</f>
        <v>398</v>
      </c>
      <c r="Y40" s="256">
        <f>Y58</f>
        <v>25</v>
      </c>
    </row>
    <row r="41" spans="1:64" s="31" customFormat="1" ht="39" customHeight="1" thickBot="1" x14ac:dyDescent="0.35">
      <c r="A41" s="64">
        <v>321</v>
      </c>
      <c r="B41" s="187" t="s">
        <v>59</v>
      </c>
      <c r="C41" s="166">
        <v>109176.20999999999</v>
      </c>
      <c r="D41" s="178">
        <v>60000</v>
      </c>
      <c r="E41" s="99">
        <f>E42</f>
        <v>735.96</v>
      </c>
      <c r="F41" s="99">
        <v>25039</v>
      </c>
      <c r="G41" s="99">
        <f>G50</f>
        <v>-10010.15</v>
      </c>
      <c r="H41" s="177">
        <v>0</v>
      </c>
      <c r="I41" s="177">
        <v>0</v>
      </c>
      <c r="J41" s="179">
        <v>27248.38</v>
      </c>
      <c r="K41" s="179">
        <f>K42+K50+K52</f>
        <v>4728.24</v>
      </c>
      <c r="L41" s="177">
        <v>0</v>
      </c>
      <c r="M41" s="177">
        <v>1560</v>
      </c>
      <c r="N41" s="177">
        <f>N42+N52</f>
        <v>-384.91</v>
      </c>
      <c r="O41" s="177">
        <v>52</v>
      </c>
      <c r="P41" s="177">
        <f>P50</f>
        <v>-13.6</v>
      </c>
      <c r="Q41" s="177">
        <v>0</v>
      </c>
      <c r="R41" s="177">
        <v>0</v>
      </c>
      <c r="S41" s="177">
        <v>0</v>
      </c>
      <c r="T41" s="177">
        <v>0</v>
      </c>
      <c r="U41" s="177">
        <v>0</v>
      </c>
      <c r="V41" s="99">
        <v>299</v>
      </c>
      <c r="W41" s="177">
        <f>W50</f>
        <v>-77.709999999999994</v>
      </c>
      <c r="X41" s="177">
        <v>0</v>
      </c>
      <c r="Y41" s="256">
        <v>0</v>
      </c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</row>
    <row r="42" spans="1:64" s="35" customFormat="1" x14ac:dyDescent="0.3">
      <c r="A42" s="180">
        <v>3211</v>
      </c>
      <c r="B42" s="181" t="s">
        <v>30</v>
      </c>
      <c r="C42" s="182">
        <v>15371.05</v>
      </c>
      <c r="D42" s="183">
        <v>0</v>
      </c>
      <c r="E42" s="184">
        <f>E45</f>
        <v>735.96</v>
      </c>
      <c r="F42" s="184">
        <v>0</v>
      </c>
      <c r="G42" s="184">
        <v>0</v>
      </c>
      <c r="H42" s="185">
        <v>0</v>
      </c>
      <c r="I42" s="185">
        <v>0</v>
      </c>
      <c r="J42" s="186">
        <v>16100</v>
      </c>
      <c r="K42" s="186">
        <f>K45+K47</f>
        <v>-2500</v>
      </c>
      <c r="L42" s="185">
        <v>0</v>
      </c>
      <c r="M42" s="185">
        <v>1380</v>
      </c>
      <c r="N42" s="185">
        <f>N43+N45+N47</f>
        <v>-344.91</v>
      </c>
      <c r="O42" s="185">
        <v>0</v>
      </c>
      <c r="P42" s="185">
        <v>0</v>
      </c>
      <c r="Q42" s="185">
        <v>0</v>
      </c>
      <c r="R42" s="185">
        <v>0</v>
      </c>
      <c r="S42" s="185">
        <v>0</v>
      </c>
      <c r="T42" s="185">
        <v>0</v>
      </c>
      <c r="U42" s="185">
        <v>0</v>
      </c>
      <c r="V42" s="184">
        <v>0</v>
      </c>
      <c r="W42" s="185">
        <v>0</v>
      </c>
      <c r="X42" s="185">
        <v>0</v>
      </c>
      <c r="Y42" s="260">
        <v>0</v>
      </c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</row>
    <row r="43" spans="1:64" ht="36" customHeight="1" x14ac:dyDescent="0.3">
      <c r="A43" s="84">
        <v>32111</v>
      </c>
      <c r="B43" s="39" t="s">
        <v>70</v>
      </c>
      <c r="C43" s="115">
        <v>5971.7</v>
      </c>
      <c r="D43" s="58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109">
        <v>5600</v>
      </c>
      <c r="K43" s="109">
        <v>0</v>
      </c>
      <c r="L43" s="55">
        <v>0</v>
      </c>
      <c r="M43" s="55">
        <v>400</v>
      </c>
      <c r="N43" s="55">
        <v>-28.3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261">
        <v>0</v>
      </c>
    </row>
    <row r="44" spans="1:64" ht="36" customHeight="1" x14ac:dyDescent="0.3">
      <c r="A44" s="84">
        <v>32112</v>
      </c>
      <c r="B44" s="39" t="s">
        <v>71</v>
      </c>
      <c r="C44" s="115">
        <v>500</v>
      </c>
      <c r="D44" s="58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109">
        <v>500</v>
      </c>
      <c r="K44" s="109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261">
        <v>0</v>
      </c>
    </row>
    <row r="45" spans="1:64" ht="36" customHeight="1" x14ac:dyDescent="0.3">
      <c r="A45" s="84">
        <v>32113</v>
      </c>
      <c r="B45" s="39" t="s">
        <v>72</v>
      </c>
      <c r="C45" s="115">
        <v>6133.89</v>
      </c>
      <c r="D45" s="58">
        <v>0</v>
      </c>
      <c r="E45" s="55">
        <v>735.96</v>
      </c>
      <c r="F45" s="55">
        <v>0</v>
      </c>
      <c r="G45" s="55">
        <v>0</v>
      </c>
      <c r="H45" s="55">
        <v>0</v>
      </c>
      <c r="I45" s="55">
        <v>0</v>
      </c>
      <c r="J45" s="109">
        <v>6500</v>
      </c>
      <c r="K45" s="109">
        <v>-1500</v>
      </c>
      <c r="L45" s="55">
        <v>0</v>
      </c>
      <c r="M45" s="55">
        <v>700</v>
      </c>
      <c r="N45" s="55">
        <v>-302.07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261">
        <v>0</v>
      </c>
    </row>
    <row r="46" spans="1:64" ht="36" customHeight="1" x14ac:dyDescent="0.3">
      <c r="A46" s="84">
        <v>32114</v>
      </c>
      <c r="B46" s="39" t="s">
        <v>73</v>
      </c>
      <c r="C46" s="115">
        <v>0</v>
      </c>
      <c r="D46" s="58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109">
        <v>0</v>
      </c>
      <c r="K46" s="109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261">
        <v>0</v>
      </c>
    </row>
    <row r="47" spans="1:64" ht="36" customHeight="1" x14ac:dyDescent="0.3">
      <c r="A47" s="84">
        <v>32115</v>
      </c>
      <c r="B47" s="39" t="s">
        <v>74</v>
      </c>
      <c r="C47" s="115">
        <v>2765.46</v>
      </c>
      <c r="D47" s="58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109">
        <v>3500</v>
      </c>
      <c r="K47" s="109">
        <v>-1000</v>
      </c>
      <c r="L47" s="55">
        <v>0</v>
      </c>
      <c r="M47" s="55">
        <v>280</v>
      </c>
      <c r="N47" s="55">
        <v>-14.54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261">
        <v>0</v>
      </c>
    </row>
    <row r="48" spans="1:64" ht="36" customHeight="1" x14ac:dyDescent="0.3">
      <c r="A48" s="84">
        <v>32116</v>
      </c>
      <c r="B48" s="39" t="s">
        <v>75</v>
      </c>
      <c r="C48" s="115">
        <v>0</v>
      </c>
      <c r="D48" s="58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109">
        <v>0</v>
      </c>
      <c r="K48" s="109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261">
        <v>0</v>
      </c>
    </row>
    <row r="49" spans="1:64" ht="36" customHeight="1" x14ac:dyDescent="0.3">
      <c r="A49" s="84">
        <v>32117</v>
      </c>
      <c r="B49" s="39" t="s">
        <v>76</v>
      </c>
      <c r="C49" s="115">
        <v>0</v>
      </c>
      <c r="D49" s="58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109">
        <v>0</v>
      </c>
      <c r="K49" s="109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  <c r="Y49" s="261">
        <v>0</v>
      </c>
    </row>
    <row r="50" spans="1:64" ht="36" customHeight="1" x14ac:dyDescent="0.3">
      <c r="A50" s="83">
        <v>3212</v>
      </c>
      <c r="B50" s="37" t="s">
        <v>203</v>
      </c>
      <c r="C50" s="209">
        <v>92136.92</v>
      </c>
      <c r="D50" s="210">
        <v>60000</v>
      </c>
      <c r="E50" s="57">
        <v>0</v>
      </c>
      <c r="F50" s="57">
        <v>25039</v>
      </c>
      <c r="G50" s="57">
        <f>G51</f>
        <v>-10010.15</v>
      </c>
      <c r="H50" s="57">
        <v>0</v>
      </c>
      <c r="I50" s="57">
        <v>0</v>
      </c>
      <c r="J50" s="211">
        <v>8848.380000000001</v>
      </c>
      <c r="K50" s="211">
        <f>K51</f>
        <v>8000</v>
      </c>
      <c r="L50" s="57">
        <v>0</v>
      </c>
      <c r="M50" s="57">
        <v>0</v>
      </c>
      <c r="N50" s="57">
        <v>0</v>
      </c>
      <c r="O50" s="57">
        <v>52</v>
      </c>
      <c r="P50" s="57">
        <f>P51</f>
        <v>-13.6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299</v>
      </c>
      <c r="W50" s="57">
        <f>W51</f>
        <v>-77.709999999999994</v>
      </c>
      <c r="X50" s="57">
        <v>0</v>
      </c>
      <c r="Y50" s="262">
        <v>0</v>
      </c>
    </row>
    <row r="51" spans="1:64" s="35" customFormat="1" ht="36" customHeight="1" x14ac:dyDescent="0.3">
      <c r="A51" s="85">
        <v>32121</v>
      </c>
      <c r="B51" s="41" t="s">
        <v>148</v>
      </c>
      <c r="C51" s="171">
        <v>92136.92</v>
      </c>
      <c r="D51" s="207">
        <v>60000</v>
      </c>
      <c r="E51" s="208">
        <v>0</v>
      </c>
      <c r="F51" s="208">
        <v>25039</v>
      </c>
      <c r="G51" s="208">
        <v>-10010.15</v>
      </c>
      <c r="H51" s="172">
        <v>0</v>
      </c>
      <c r="I51" s="172">
        <v>0</v>
      </c>
      <c r="J51" s="205">
        <v>8848.380000000001</v>
      </c>
      <c r="K51" s="205">
        <v>8000</v>
      </c>
      <c r="L51" s="172">
        <v>0</v>
      </c>
      <c r="M51" s="172">
        <v>0</v>
      </c>
      <c r="N51" s="172">
        <v>0</v>
      </c>
      <c r="O51" s="172">
        <v>52</v>
      </c>
      <c r="P51" s="172">
        <v>-13.6</v>
      </c>
      <c r="Q51" s="172">
        <v>0</v>
      </c>
      <c r="R51" s="172">
        <v>0</v>
      </c>
      <c r="S51" s="172">
        <v>0</v>
      </c>
      <c r="T51" s="172">
        <v>0</v>
      </c>
      <c r="U51" s="172">
        <v>0</v>
      </c>
      <c r="V51" s="208">
        <v>299</v>
      </c>
      <c r="W51" s="172">
        <v>-77.709999999999994</v>
      </c>
      <c r="X51" s="172">
        <v>0</v>
      </c>
      <c r="Y51" s="258">
        <v>0</v>
      </c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</row>
    <row r="52" spans="1:64" s="35" customFormat="1" ht="27.75" customHeight="1" x14ac:dyDescent="0.3">
      <c r="A52" s="83">
        <v>3213</v>
      </c>
      <c r="B52" s="37" t="s">
        <v>31</v>
      </c>
      <c r="C52" s="114">
        <v>1668.24</v>
      </c>
      <c r="D52" s="101">
        <v>0</v>
      </c>
      <c r="E52" s="104">
        <v>0</v>
      </c>
      <c r="F52" s="104">
        <v>0</v>
      </c>
      <c r="G52" s="104">
        <v>0</v>
      </c>
      <c r="H52" s="59">
        <v>0</v>
      </c>
      <c r="I52" s="59">
        <v>0</v>
      </c>
      <c r="J52" s="108">
        <v>2300</v>
      </c>
      <c r="K52" s="108">
        <f>K53+K54</f>
        <v>-771.76</v>
      </c>
      <c r="L52" s="59">
        <v>0</v>
      </c>
      <c r="M52" s="59">
        <v>180</v>
      </c>
      <c r="N52" s="59">
        <f>N53</f>
        <v>-40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59">
        <v>0</v>
      </c>
      <c r="X52" s="59">
        <v>0</v>
      </c>
      <c r="Y52" s="263">
        <v>0</v>
      </c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</row>
    <row r="53" spans="1:64" ht="36" customHeight="1" x14ac:dyDescent="0.3">
      <c r="A53" s="84">
        <v>32131</v>
      </c>
      <c r="B53" s="39" t="s">
        <v>77</v>
      </c>
      <c r="C53" s="115">
        <v>1140</v>
      </c>
      <c r="D53" s="58">
        <v>0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109">
        <v>1300</v>
      </c>
      <c r="K53" s="109">
        <v>-300</v>
      </c>
      <c r="L53" s="62">
        <v>0</v>
      </c>
      <c r="M53" s="62">
        <v>180</v>
      </c>
      <c r="N53" s="62">
        <v>-40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62">
        <v>0</v>
      </c>
      <c r="X53" s="62">
        <v>0</v>
      </c>
      <c r="Y53" s="254">
        <v>0</v>
      </c>
    </row>
    <row r="54" spans="1:64" ht="24" customHeight="1" x14ac:dyDescent="0.3">
      <c r="A54" s="84">
        <v>32132</v>
      </c>
      <c r="B54" s="39" t="s">
        <v>78</v>
      </c>
      <c r="C54" s="115">
        <v>528.24</v>
      </c>
      <c r="D54" s="58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109">
        <v>1000</v>
      </c>
      <c r="K54" s="109">
        <v>-471.76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254">
        <v>0</v>
      </c>
    </row>
    <row r="55" spans="1:64" s="35" customFormat="1" ht="36" customHeight="1" x14ac:dyDescent="0.3">
      <c r="A55" s="83">
        <v>3214</v>
      </c>
      <c r="B55" s="37" t="s">
        <v>56</v>
      </c>
      <c r="C55" s="114">
        <v>0</v>
      </c>
      <c r="D55" s="101">
        <v>0</v>
      </c>
      <c r="E55" s="104">
        <v>0</v>
      </c>
      <c r="F55" s="104">
        <v>0</v>
      </c>
      <c r="G55" s="104">
        <v>0</v>
      </c>
      <c r="H55" s="59">
        <v>0</v>
      </c>
      <c r="I55" s="59">
        <v>0</v>
      </c>
      <c r="J55" s="108">
        <v>0</v>
      </c>
      <c r="K55" s="108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263">
        <v>0</v>
      </c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</row>
    <row r="56" spans="1:64" ht="36" customHeight="1" x14ac:dyDescent="0.3">
      <c r="A56" s="84">
        <v>32141</v>
      </c>
      <c r="B56" s="39" t="s">
        <v>56</v>
      </c>
      <c r="C56" s="115">
        <v>0</v>
      </c>
      <c r="D56" s="58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109">
        <v>0</v>
      </c>
      <c r="K56" s="109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254">
        <v>0</v>
      </c>
    </row>
    <row r="57" spans="1:64" ht="36" customHeight="1" thickBot="1" x14ac:dyDescent="0.35">
      <c r="A57" s="82">
        <v>32149</v>
      </c>
      <c r="B57" s="188" t="s">
        <v>79</v>
      </c>
      <c r="C57" s="113">
        <v>0</v>
      </c>
      <c r="D57" s="189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111">
        <v>0</v>
      </c>
      <c r="K57" s="111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0</v>
      </c>
      <c r="V57" s="63">
        <v>0</v>
      </c>
      <c r="W57" s="63">
        <v>0</v>
      </c>
      <c r="X57" s="63">
        <v>0</v>
      </c>
      <c r="Y57" s="255">
        <v>0</v>
      </c>
    </row>
    <row r="58" spans="1:64" s="31" customFormat="1" ht="37.5" thickBot="1" x14ac:dyDescent="0.35">
      <c r="A58" s="64">
        <v>322</v>
      </c>
      <c r="B58" s="187" t="s">
        <v>3</v>
      </c>
      <c r="C58" s="166">
        <v>79012.599999999991</v>
      </c>
      <c r="D58" s="178">
        <v>3900</v>
      </c>
      <c r="E58" s="107">
        <f>E68</f>
        <v>500</v>
      </c>
      <c r="F58" s="107">
        <v>77000</v>
      </c>
      <c r="G58" s="107">
        <f>G68</f>
        <v>-15000</v>
      </c>
      <c r="H58" s="66">
        <v>0</v>
      </c>
      <c r="I58" s="66">
        <v>0</v>
      </c>
      <c r="J58" s="167">
        <v>19650</v>
      </c>
      <c r="K58" s="167">
        <f>K59+K66+K68+K74+K79</f>
        <v>-7481.55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f>Q66</f>
        <v>20</v>
      </c>
      <c r="R58" s="66">
        <f>R66</f>
        <v>1.1499999999999995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  <c r="X58" s="66">
        <f>X66</f>
        <v>398</v>
      </c>
      <c r="Y58" s="252">
        <f>Y67</f>
        <v>25</v>
      </c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</row>
    <row r="59" spans="1:64" s="35" customFormat="1" x14ac:dyDescent="0.3">
      <c r="A59" s="180">
        <v>3221</v>
      </c>
      <c r="B59" s="181" t="s">
        <v>32</v>
      </c>
      <c r="C59" s="182">
        <v>4900</v>
      </c>
      <c r="D59" s="183">
        <v>0</v>
      </c>
      <c r="E59" s="190">
        <v>0</v>
      </c>
      <c r="F59" s="190">
        <v>0</v>
      </c>
      <c r="G59" s="190">
        <v>0</v>
      </c>
      <c r="H59" s="191">
        <v>0</v>
      </c>
      <c r="I59" s="191">
        <v>0</v>
      </c>
      <c r="J59" s="186">
        <v>7200</v>
      </c>
      <c r="K59" s="186">
        <f>K63+K64+K65</f>
        <v>-2300</v>
      </c>
      <c r="L59" s="191">
        <v>0</v>
      </c>
      <c r="M59" s="191">
        <v>0</v>
      </c>
      <c r="N59" s="191">
        <v>0</v>
      </c>
      <c r="O59" s="191">
        <v>0</v>
      </c>
      <c r="P59" s="191">
        <v>0</v>
      </c>
      <c r="Q59" s="191">
        <v>0</v>
      </c>
      <c r="R59" s="191">
        <v>0</v>
      </c>
      <c r="S59" s="191">
        <v>0</v>
      </c>
      <c r="T59" s="191">
        <v>0</v>
      </c>
      <c r="U59" s="191">
        <v>0</v>
      </c>
      <c r="V59" s="191">
        <v>0</v>
      </c>
      <c r="W59" s="191">
        <v>0</v>
      </c>
      <c r="X59" s="191">
        <v>0</v>
      </c>
      <c r="Y59" s="264">
        <v>0</v>
      </c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</row>
    <row r="60" spans="1:64" x14ac:dyDescent="0.3">
      <c r="A60" s="84">
        <v>32211</v>
      </c>
      <c r="B60" s="39" t="s">
        <v>32</v>
      </c>
      <c r="C60" s="115">
        <v>2500</v>
      </c>
      <c r="D60" s="58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109">
        <v>2500</v>
      </c>
      <c r="K60" s="109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254">
        <v>0</v>
      </c>
    </row>
    <row r="61" spans="1:64" x14ac:dyDescent="0.3">
      <c r="A61" s="84">
        <v>32212</v>
      </c>
      <c r="B61" s="39" t="s">
        <v>80</v>
      </c>
      <c r="C61" s="115">
        <v>300</v>
      </c>
      <c r="D61" s="58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109">
        <v>300</v>
      </c>
      <c r="K61" s="109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254">
        <v>0</v>
      </c>
    </row>
    <row r="62" spans="1:64" x14ac:dyDescent="0.3">
      <c r="A62" s="84">
        <v>32213</v>
      </c>
      <c r="B62" s="39" t="s">
        <v>81</v>
      </c>
      <c r="C62" s="115">
        <v>0</v>
      </c>
      <c r="D62" s="58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109">
        <v>0</v>
      </c>
      <c r="K62" s="109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254">
        <v>0</v>
      </c>
    </row>
    <row r="63" spans="1:64" ht="36.75" x14ac:dyDescent="0.3">
      <c r="A63" s="84">
        <v>32214</v>
      </c>
      <c r="B63" s="39" t="s">
        <v>82</v>
      </c>
      <c r="C63" s="115">
        <v>400</v>
      </c>
      <c r="D63" s="58">
        <v>0</v>
      </c>
      <c r="E63" s="62">
        <v>0</v>
      </c>
      <c r="F63" s="62">
        <v>0</v>
      </c>
      <c r="G63" s="62">
        <v>0</v>
      </c>
      <c r="H63" s="62">
        <v>0</v>
      </c>
      <c r="I63" s="62">
        <v>0</v>
      </c>
      <c r="J63" s="109">
        <v>600</v>
      </c>
      <c r="K63" s="109">
        <v>-200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0</v>
      </c>
      <c r="W63" s="62">
        <v>0</v>
      </c>
      <c r="X63" s="62">
        <v>0</v>
      </c>
      <c r="Y63" s="254">
        <v>0</v>
      </c>
    </row>
    <row r="64" spans="1:64" ht="22.5" customHeight="1" x14ac:dyDescent="0.3">
      <c r="A64" s="84">
        <v>32216</v>
      </c>
      <c r="B64" s="39" t="s">
        <v>83</v>
      </c>
      <c r="C64" s="115">
        <v>600</v>
      </c>
      <c r="D64" s="58">
        <v>0</v>
      </c>
      <c r="E64" s="62">
        <v>0</v>
      </c>
      <c r="F64" s="62">
        <v>0</v>
      </c>
      <c r="G64" s="62">
        <v>0</v>
      </c>
      <c r="H64" s="62">
        <v>0</v>
      </c>
      <c r="I64" s="62">
        <v>0</v>
      </c>
      <c r="J64" s="109">
        <v>1600</v>
      </c>
      <c r="K64" s="109">
        <v>-1000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0</v>
      </c>
      <c r="W64" s="62">
        <v>0</v>
      </c>
      <c r="X64" s="62">
        <v>0</v>
      </c>
      <c r="Y64" s="254">
        <v>0</v>
      </c>
    </row>
    <row r="65" spans="1:64" ht="39" customHeight="1" x14ac:dyDescent="0.3">
      <c r="A65" s="84">
        <v>32219</v>
      </c>
      <c r="B65" s="39" t="s">
        <v>84</v>
      </c>
      <c r="C65" s="115">
        <v>1100</v>
      </c>
      <c r="D65" s="58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109">
        <v>2200</v>
      </c>
      <c r="K65" s="109">
        <v>-1100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2">
        <v>0</v>
      </c>
      <c r="T65" s="62">
        <v>0</v>
      </c>
      <c r="U65" s="62">
        <v>0</v>
      </c>
      <c r="V65" s="62">
        <v>0</v>
      </c>
      <c r="W65" s="62">
        <v>0</v>
      </c>
      <c r="X65" s="62">
        <v>0</v>
      </c>
      <c r="Y65" s="254">
        <v>0</v>
      </c>
    </row>
    <row r="66" spans="1:64" s="35" customFormat="1" x14ac:dyDescent="0.3">
      <c r="A66" s="83">
        <v>3222</v>
      </c>
      <c r="B66" s="37" t="s">
        <v>65</v>
      </c>
      <c r="C66" s="114">
        <v>444.15</v>
      </c>
      <c r="D66" s="101">
        <v>0</v>
      </c>
      <c r="E66" s="104">
        <v>0</v>
      </c>
      <c r="F66" s="104">
        <v>0</v>
      </c>
      <c r="G66" s="104">
        <v>0</v>
      </c>
      <c r="H66" s="59">
        <v>0</v>
      </c>
      <c r="I66" s="59">
        <v>0</v>
      </c>
      <c r="J66" s="108">
        <v>0</v>
      </c>
      <c r="K66" s="108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f>Q67</f>
        <v>20</v>
      </c>
      <c r="R66" s="59">
        <f>R67</f>
        <v>1.1499999999999995</v>
      </c>
      <c r="S66" s="59">
        <v>0</v>
      </c>
      <c r="T66" s="59">
        <v>0</v>
      </c>
      <c r="U66" s="59">
        <v>0</v>
      </c>
      <c r="V66" s="59">
        <v>0</v>
      </c>
      <c r="W66" s="59">
        <v>0</v>
      </c>
      <c r="X66" s="59">
        <f>X67</f>
        <v>398</v>
      </c>
      <c r="Y66" s="263">
        <f>Y67</f>
        <v>25</v>
      </c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</row>
    <row r="67" spans="1:64" s="35" customFormat="1" x14ac:dyDescent="0.3">
      <c r="A67" s="85">
        <v>32224</v>
      </c>
      <c r="B67" s="41" t="s">
        <v>202</v>
      </c>
      <c r="C67" s="171">
        <v>444.15</v>
      </c>
      <c r="D67" s="207">
        <v>0</v>
      </c>
      <c r="E67" s="206">
        <v>0</v>
      </c>
      <c r="F67" s="206">
        <v>0</v>
      </c>
      <c r="G67" s="206">
        <v>0</v>
      </c>
      <c r="H67" s="61">
        <v>0</v>
      </c>
      <c r="I67" s="61">
        <v>0</v>
      </c>
      <c r="J67" s="205">
        <v>0</v>
      </c>
      <c r="K67" s="205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20</v>
      </c>
      <c r="R67" s="61">
        <f>-4.49+5.64</f>
        <v>1.1499999999999995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398</v>
      </c>
      <c r="Y67" s="265">
        <f>113.85-88.85</f>
        <v>25</v>
      </c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</row>
    <row r="68" spans="1:64" s="35" customFormat="1" x14ac:dyDescent="0.3">
      <c r="A68" s="83">
        <v>3223</v>
      </c>
      <c r="B68" s="37" t="s">
        <v>33</v>
      </c>
      <c r="C68" s="114">
        <v>69818.45</v>
      </c>
      <c r="D68" s="101">
        <v>3900</v>
      </c>
      <c r="E68" s="104">
        <f>E71</f>
        <v>500</v>
      </c>
      <c r="F68" s="104">
        <v>77000</v>
      </c>
      <c r="G68" s="104">
        <f>G71</f>
        <v>-15000</v>
      </c>
      <c r="H68" s="59">
        <v>0</v>
      </c>
      <c r="I68" s="59">
        <v>0</v>
      </c>
      <c r="J68" s="108">
        <v>7700</v>
      </c>
      <c r="K68" s="108">
        <f>K71+K72</f>
        <v>-4281.55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59">
        <v>0</v>
      </c>
      <c r="X68" s="59">
        <v>0</v>
      </c>
      <c r="Y68" s="263">
        <v>0</v>
      </c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</row>
    <row r="69" spans="1:64" x14ac:dyDescent="0.3">
      <c r="A69" s="84">
        <v>32231</v>
      </c>
      <c r="B69" s="39" t="s">
        <v>33</v>
      </c>
      <c r="C69" s="115">
        <v>17000</v>
      </c>
      <c r="D69" s="58">
        <v>0</v>
      </c>
      <c r="E69" s="62">
        <v>0</v>
      </c>
      <c r="F69" s="62">
        <v>17000</v>
      </c>
      <c r="G69" s="62">
        <v>0</v>
      </c>
      <c r="H69" s="62">
        <v>0</v>
      </c>
      <c r="I69" s="62">
        <v>0</v>
      </c>
      <c r="J69" s="109">
        <v>0</v>
      </c>
      <c r="K69" s="109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254">
        <v>0</v>
      </c>
    </row>
    <row r="70" spans="1:64" ht="18.75" customHeight="1" x14ac:dyDescent="0.3">
      <c r="A70" s="84">
        <v>32232</v>
      </c>
      <c r="B70" s="39" t="s">
        <v>85</v>
      </c>
      <c r="C70" s="115">
        <v>0</v>
      </c>
      <c r="D70" s="58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109">
        <v>0</v>
      </c>
      <c r="K70" s="109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254">
        <v>0</v>
      </c>
    </row>
    <row r="71" spans="1:64" x14ac:dyDescent="0.3">
      <c r="A71" s="84">
        <v>32233</v>
      </c>
      <c r="B71" s="39" t="s">
        <v>86</v>
      </c>
      <c r="C71" s="115">
        <v>51318.45</v>
      </c>
      <c r="D71" s="58">
        <v>3900</v>
      </c>
      <c r="E71" s="62">
        <v>500</v>
      </c>
      <c r="F71" s="62">
        <v>60000</v>
      </c>
      <c r="G71" s="62">
        <v>-15000</v>
      </c>
      <c r="H71" s="62">
        <v>0</v>
      </c>
      <c r="I71" s="62">
        <v>0</v>
      </c>
      <c r="J71" s="109">
        <v>5200</v>
      </c>
      <c r="K71" s="109">
        <v>-3281.55</v>
      </c>
      <c r="L71" s="62">
        <v>0</v>
      </c>
      <c r="M71" s="62">
        <v>0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0</v>
      </c>
      <c r="W71" s="62">
        <v>0</v>
      </c>
      <c r="X71" s="62">
        <v>0</v>
      </c>
      <c r="Y71" s="254">
        <v>0</v>
      </c>
    </row>
    <row r="72" spans="1:64" ht="21.75" customHeight="1" x14ac:dyDescent="0.3">
      <c r="A72" s="84">
        <v>32234</v>
      </c>
      <c r="B72" s="39" t="s">
        <v>87</v>
      </c>
      <c r="C72" s="115">
        <v>1500</v>
      </c>
      <c r="D72" s="58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109">
        <v>2500</v>
      </c>
      <c r="K72" s="109">
        <v>-1000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254">
        <v>0</v>
      </c>
    </row>
    <row r="73" spans="1:64" ht="36" customHeight="1" x14ac:dyDescent="0.3">
      <c r="A73" s="84">
        <v>32239</v>
      </c>
      <c r="B73" s="39" t="s">
        <v>88</v>
      </c>
      <c r="C73" s="115">
        <v>0</v>
      </c>
      <c r="D73" s="58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109">
        <v>0</v>
      </c>
      <c r="K73" s="109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254">
        <v>0</v>
      </c>
    </row>
    <row r="74" spans="1:64" s="35" customFormat="1" x14ac:dyDescent="0.3">
      <c r="A74" s="83">
        <v>3224</v>
      </c>
      <c r="B74" s="37" t="s">
        <v>34</v>
      </c>
      <c r="C74" s="114">
        <v>2250</v>
      </c>
      <c r="D74" s="101">
        <v>0</v>
      </c>
      <c r="E74" s="104">
        <v>0</v>
      </c>
      <c r="F74" s="104">
        <v>0</v>
      </c>
      <c r="G74" s="104">
        <v>0</v>
      </c>
      <c r="H74" s="59">
        <v>0</v>
      </c>
      <c r="I74" s="59">
        <v>0</v>
      </c>
      <c r="J74" s="108">
        <v>2850</v>
      </c>
      <c r="K74" s="108">
        <f>K75+K77+K78</f>
        <v>-600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263">
        <v>0</v>
      </c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</row>
    <row r="75" spans="1:64" s="30" customFormat="1" ht="36.75" x14ac:dyDescent="0.3">
      <c r="A75" s="85">
        <v>32241</v>
      </c>
      <c r="B75" s="41" t="s">
        <v>91</v>
      </c>
      <c r="C75" s="115">
        <v>1000</v>
      </c>
      <c r="D75" s="102">
        <v>0</v>
      </c>
      <c r="E75" s="105">
        <v>0</v>
      </c>
      <c r="F75" s="105">
        <v>0</v>
      </c>
      <c r="G75" s="105">
        <v>0</v>
      </c>
      <c r="H75" s="61">
        <v>0</v>
      </c>
      <c r="I75" s="61">
        <v>0</v>
      </c>
      <c r="J75" s="109">
        <v>1500</v>
      </c>
      <c r="K75" s="109">
        <v>-500</v>
      </c>
      <c r="L75" s="61">
        <v>0</v>
      </c>
      <c r="M75" s="61">
        <v>0</v>
      </c>
      <c r="N75" s="61">
        <v>0</v>
      </c>
      <c r="O75" s="61">
        <v>0</v>
      </c>
      <c r="P75" s="61">
        <v>0</v>
      </c>
      <c r="Q75" s="61">
        <v>0</v>
      </c>
      <c r="R75" s="61">
        <v>0</v>
      </c>
      <c r="S75" s="61">
        <v>0</v>
      </c>
      <c r="T75" s="61">
        <v>0</v>
      </c>
      <c r="U75" s="61">
        <v>0</v>
      </c>
      <c r="V75" s="61">
        <v>0</v>
      </c>
      <c r="W75" s="61">
        <v>0</v>
      </c>
      <c r="X75" s="61">
        <v>0</v>
      </c>
      <c r="Y75" s="265">
        <v>0</v>
      </c>
    </row>
    <row r="76" spans="1:64" s="30" customFormat="1" ht="36.75" customHeight="1" x14ac:dyDescent="0.3">
      <c r="A76" s="85">
        <v>32242</v>
      </c>
      <c r="B76" s="41" t="s">
        <v>152</v>
      </c>
      <c r="C76" s="115">
        <v>200</v>
      </c>
      <c r="D76" s="102">
        <v>0</v>
      </c>
      <c r="E76" s="105">
        <v>0</v>
      </c>
      <c r="F76" s="105">
        <v>0</v>
      </c>
      <c r="G76" s="105">
        <v>0</v>
      </c>
      <c r="H76" s="61">
        <v>0</v>
      </c>
      <c r="I76" s="61">
        <v>0</v>
      </c>
      <c r="J76" s="109">
        <v>200</v>
      </c>
      <c r="K76" s="109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265">
        <v>0</v>
      </c>
    </row>
    <row r="77" spans="1:64" s="30" customFormat="1" ht="36.75" customHeight="1" x14ac:dyDescent="0.3">
      <c r="A77" s="85">
        <v>32243</v>
      </c>
      <c r="B77" s="41" t="s">
        <v>171</v>
      </c>
      <c r="C77" s="115">
        <v>50</v>
      </c>
      <c r="D77" s="102">
        <v>0</v>
      </c>
      <c r="E77" s="105">
        <v>0</v>
      </c>
      <c r="F77" s="105">
        <v>0</v>
      </c>
      <c r="G77" s="105">
        <v>0</v>
      </c>
      <c r="H77" s="61">
        <v>0</v>
      </c>
      <c r="I77" s="61">
        <v>0</v>
      </c>
      <c r="J77" s="109">
        <v>150</v>
      </c>
      <c r="K77" s="109">
        <v>-100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265">
        <v>0</v>
      </c>
    </row>
    <row r="78" spans="1:64" s="30" customFormat="1" ht="36.75" x14ac:dyDescent="0.3">
      <c r="A78" s="85">
        <v>32244</v>
      </c>
      <c r="B78" s="41" t="s">
        <v>92</v>
      </c>
      <c r="C78" s="115">
        <v>1000</v>
      </c>
      <c r="D78" s="102">
        <v>0</v>
      </c>
      <c r="E78" s="105">
        <v>0</v>
      </c>
      <c r="F78" s="105">
        <v>0</v>
      </c>
      <c r="G78" s="105">
        <v>0</v>
      </c>
      <c r="H78" s="61">
        <v>0</v>
      </c>
      <c r="I78" s="61">
        <v>0</v>
      </c>
      <c r="J78" s="109">
        <v>1000</v>
      </c>
      <c r="K78" s="109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265">
        <v>0</v>
      </c>
    </row>
    <row r="79" spans="1:64" s="35" customFormat="1" ht="27" customHeight="1" x14ac:dyDescent="0.3">
      <c r="A79" s="83">
        <v>3225</v>
      </c>
      <c r="B79" s="37" t="s">
        <v>35</v>
      </c>
      <c r="C79" s="114">
        <v>1200</v>
      </c>
      <c r="D79" s="101">
        <v>0</v>
      </c>
      <c r="E79" s="104">
        <v>0</v>
      </c>
      <c r="F79" s="104">
        <v>0</v>
      </c>
      <c r="G79" s="104">
        <v>0</v>
      </c>
      <c r="H79" s="59">
        <v>0</v>
      </c>
      <c r="I79" s="59">
        <v>0</v>
      </c>
      <c r="J79" s="108">
        <v>1500</v>
      </c>
      <c r="K79" s="108">
        <f>K80</f>
        <v>-300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59">
        <v>0</v>
      </c>
      <c r="X79" s="59">
        <v>0</v>
      </c>
      <c r="Y79" s="263">
        <v>0</v>
      </c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</row>
    <row r="80" spans="1:64" ht="24" customHeight="1" x14ac:dyDescent="0.3">
      <c r="A80" s="84">
        <v>32251</v>
      </c>
      <c r="B80" s="39" t="s">
        <v>35</v>
      </c>
      <c r="C80" s="115">
        <v>1200</v>
      </c>
      <c r="D80" s="58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109">
        <v>1500</v>
      </c>
      <c r="K80" s="109">
        <v>-300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0</v>
      </c>
      <c r="W80" s="62">
        <v>0</v>
      </c>
      <c r="X80" s="62">
        <v>0</v>
      </c>
      <c r="Y80" s="254">
        <v>0</v>
      </c>
    </row>
    <row r="81" spans="1:64" s="35" customFormat="1" x14ac:dyDescent="0.3">
      <c r="A81" s="83">
        <v>3227</v>
      </c>
      <c r="B81" s="42" t="s">
        <v>57</v>
      </c>
      <c r="C81" s="114">
        <v>400</v>
      </c>
      <c r="D81" s="101">
        <v>0</v>
      </c>
      <c r="E81" s="104">
        <v>0</v>
      </c>
      <c r="F81" s="104">
        <v>0</v>
      </c>
      <c r="G81" s="104">
        <v>0</v>
      </c>
      <c r="H81" s="59">
        <v>0</v>
      </c>
      <c r="I81" s="59">
        <v>0</v>
      </c>
      <c r="J81" s="108">
        <v>400</v>
      </c>
      <c r="K81" s="108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59">
        <v>0</v>
      </c>
      <c r="X81" s="59">
        <v>0</v>
      </c>
      <c r="Y81" s="263">
        <v>0</v>
      </c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</row>
    <row r="82" spans="1:64" s="30" customFormat="1" ht="19.5" thickBot="1" x14ac:dyDescent="0.35">
      <c r="A82" s="86">
        <v>32271</v>
      </c>
      <c r="B82" s="192" t="s">
        <v>57</v>
      </c>
      <c r="C82" s="113">
        <v>400</v>
      </c>
      <c r="D82" s="168">
        <v>0</v>
      </c>
      <c r="E82" s="103">
        <v>0</v>
      </c>
      <c r="F82" s="103">
        <v>0</v>
      </c>
      <c r="G82" s="103">
        <v>0</v>
      </c>
      <c r="H82" s="60">
        <v>0</v>
      </c>
      <c r="I82" s="60">
        <v>0</v>
      </c>
      <c r="J82" s="111">
        <v>400</v>
      </c>
      <c r="K82" s="111">
        <v>0</v>
      </c>
      <c r="L82" s="60">
        <v>0</v>
      </c>
      <c r="M82" s="60">
        <v>0</v>
      </c>
      <c r="N82" s="60">
        <v>0</v>
      </c>
      <c r="O82" s="60">
        <v>0</v>
      </c>
      <c r="P82" s="60">
        <v>0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  <c r="V82" s="60">
        <v>0</v>
      </c>
      <c r="W82" s="60">
        <v>0</v>
      </c>
      <c r="X82" s="60">
        <v>0</v>
      </c>
      <c r="Y82" s="266">
        <v>0</v>
      </c>
    </row>
    <row r="83" spans="1:64" s="31" customFormat="1" ht="19.5" thickBot="1" x14ac:dyDescent="0.35">
      <c r="A83" s="64">
        <v>323</v>
      </c>
      <c r="B83" s="65" t="s">
        <v>4</v>
      </c>
      <c r="C83" s="166">
        <v>98071.38</v>
      </c>
      <c r="D83" s="178">
        <v>22100</v>
      </c>
      <c r="E83" s="194">
        <f>E84+E90+E95+E115+E121+E125</f>
        <v>2864.04</v>
      </c>
      <c r="F83" s="194">
        <v>19800</v>
      </c>
      <c r="G83" s="194">
        <v>0</v>
      </c>
      <c r="H83" s="195">
        <v>0</v>
      </c>
      <c r="I83" s="195">
        <v>0</v>
      </c>
      <c r="J83" s="167">
        <v>58936.54</v>
      </c>
      <c r="K83" s="167">
        <f>K84+K90+K95+K100+K106+K112+K115+K121+K125</f>
        <v>-17629.2</v>
      </c>
      <c r="L83" s="195">
        <v>0</v>
      </c>
      <c r="M83" s="99">
        <v>12200</v>
      </c>
      <c r="N83" s="99">
        <f>N90</f>
        <v>-200</v>
      </c>
      <c r="O83" s="195">
        <v>0</v>
      </c>
      <c r="P83" s="195">
        <v>0</v>
      </c>
      <c r="Q83" s="195">
        <v>0</v>
      </c>
      <c r="R83" s="195">
        <v>0</v>
      </c>
      <c r="S83" s="195">
        <v>0</v>
      </c>
      <c r="T83" s="195">
        <v>0</v>
      </c>
      <c r="U83" s="195">
        <v>0</v>
      </c>
      <c r="V83" s="195">
        <v>0</v>
      </c>
      <c r="W83" s="195">
        <v>0</v>
      </c>
      <c r="X83" s="195">
        <v>0</v>
      </c>
      <c r="Y83" s="267">
        <v>0</v>
      </c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</row>
    <row r="84" spans="1:64" s="35" customFormat="1" x14ac:dyDescent="0.3">
      <c r="A84" s="180">
        <v>3231</v>
      </c>
      <c r="B84" s="193" t="s">
        <v>36</v>
      </c>
      <c r="C84" s="182">
        <v>10197.459999999999</v>
      </c>
      <c r="D84" s="183">
        <v>2500</v>
      </c>
      <c r="E84" s="190">
        <f>E89</f>
        <v>897.46</v>
      </c>
      <c r="F84" s="190">
        <v>1000</v>
      </c>
      <c r="G84" s="190">
        <v>0</v>
      </c>
      <c r="H84" s="191">
        <v>0</v>
      </c>
      <c r="I84" s="191">
        <v>0</v>
      </c>
      <c r="J84" s="186">
        <v>8300</v>
      </c>
      <c r="K84" s="186">
        <f>K89</f>
        <v>-2500</v>
      </c>
      <c r="L84" s="191">
        <v>0</v>
      </c>
      <c r="M84" s="190">
        <v>0</v>
      </c>
      <c r="N84" s="190">
        <v>0</v>
      </c>
      <c r="O84" s="191">
        <v>0</v>
      </c>
      <c r="P84" s="191">
        <v>0</v>
      </c>
      <c r="Q84" s="191">
        <v>0</v>
      </c>
      <c r="R84" s="191">
        <v>0</v>
      </c>
      <c r="S84" s="191">
        <v>0</v>
      </c>
      <c r="T84" s="191">
        <v>0</v>
      </c>
      <c r="U84" s="191">
        <v>0</v>
      </c>
      <c r="V84" s="191">
        <v>0</v>
      </c>
      <c r="W84" s="191">
        <v>0</v>
      </c>
      <c r="X84" s="191">
        <v>0</v>
      </c>
      <c r="Y84" s="264">
        <v>0</v>
      </c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</row>
    <row r="85" spans="1:64" x14ac:dyDescent="0.3">
      <c r="A85" s="84">
        <v>32311</v>
      </c>
      <c r="B85" s="38" t="s">
        <v>89</v>
      </c>
      <c r="C85" s="115">
        <v>2600</v>
      </c>
      <c r="D85" s="58">
        <v>0</v>
      </c>
      <c r="E85" s="62">
        <v>0</v>
      </c>
      <c r="F85" s="62">
        <v>0</v>
      </c>
      <c r="G85" s="62">
        <v>0</v>
      </c>
      <c r="H85" s="62">
        <v>0</v>
      </c>
      <c r="I85" s="62">
        <v>0</v>
      </c>
      <c r="J85" s="109">
        <v>2600</v>
      </c>
      <c r="K85" s="109">
        <v>0</v>
      </c>
      <c r="L85" s="62">
        <v>0</v>
      </c>
      <c r="M85" s="62">
        <v>0</v>
      </c>
      <c r="N85" s="62">
        <v>0</v>
      </c>
      <c r="O85" s="62">
        <v>0</v>
      </c>
      <c r="P85" s="62">
        <v>0</v>
      </c>
      <c r="Q85" s="62">
        <v>0</v>
      </c>
      <c r="R85" s="62">
        <v>0</v>
      </c>
      <c r="S85" s="62">
        <v>0</v>
      </c>
      <c r="T85" s="62">
        <v>0</v>
      </c>
      <c r="U85" s="62">
        <v>0</v>
      </c>
      <c r="V85" s="62">
        <v>0</v>
      </c>
      <c r="W85" s="62">
        <v>0</v>
      </c>
      <c r="X85" s="62">
        <v>0</v>
      </c>
      <c r="Y85" s="254">
        <v>0</v>
      </c>
    </row>
    <row r="86" spans="1:64" x14ac:dyDescent="0.3">
      <c r="A86" s="84">
        <v>32312</v>
      </c>
      <c r="B86" s="38" t="s">
        <v>135</v>
      </c>
      <c r="C86" s="115">
        <v>0</v>
      </c>
      <c r="D86" s="58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109">
        <v>0</v>
      </c>
      <c r="K86" s="109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254">
        <v>0</v>
      </c>
    </row>
    <row r="87" spans="1:64" x14ac:dyDescent="0.3">
      <c r="A87" s="84">
        <v>32313</v>
      </c>
      <c r="B87" s="38" t="s">
        <v>90</v>
      </c>
      <c r="C87" s="115">
        <v>700</v>
      </c>
      <c r="D87" s="58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109">
        <v>700</v>
      </c>
      <c r="K87" s="109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254">
        <v>0</v>
      </c>
    </row>
    <row r="88" spans="1:64" x14ac:dyDescent="0.3">
      <c r="A88" s="84">
        <v>32314</v>
      </c>
      <c r="B88" s="38" t="s">
        <v>134</v>
      </c>
      <c r="C88" s="115">
        <v>0</v>
      </c>
      <c r="D88" s="58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109">
        <v>0</v>
      </c>
      <c r="K88" s="109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254">
        <v>0</v>
      </c>
    </row>
    <row r="89" spans="1:64" x14ac:dyDescent="0.3">
      <c r="A89" s="84">
        <v>32319</v>
      </c>
      <c r="B89" s="38" t="s">
        <v>133</v>
      </c>
      <c r="C89" s="115">
        <v>6897.4599999999991</v>
      </c>
      <c r="D89" s="58">
        <v>2500</v>
      </c>
      <c r="E89" s="62">
        <v>897.46</v>
      </c>
      <c r="F89" s="62">
        <v>1000</v>
      </c>
      <c r="G89" s="62">
        <v>0</v>
      </c>
      <c r="H89" s="62">
        <v>0</v>
      </c>
      <c r="I89" s="62">
        <v>0</v>
      </c>
      <c r="J89" s="109">
        <v>5000</v>
      </c>
      <c r="K89" s="109">
        <v>-2500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254">
        <v>0</v>
      </c>
    </row>
    <row r="90" spans="1:64" s="35" customFormat="1" x14ac:dyDescent="0.3">
      <c r="A90" s="83">
        <v>3232</v>
      </c>
      <c r="B90" s="36" t="s">
        <v>37</v>
      </c>
      <c r="C90" s="114">
        <v>9100</v>
      </c>
      <c r="D90" s="101">
        <v>4500</v>
      </c>
      <c r="E90" s="104">
        <f>E92</f>
        <v>-900</v>
      </c>
      <c r="F90" s="104">
        <v>0</v>
      </c>
      <c r="G90" s="104">
        <v>0</v>
      </c>
      <c r="H90" s="59">
        <v>0</v>
      </c>
      <c r="I90" s="59">
        <v>0</v>
      </c>
      <c r="J90" s="108">
        <v>6500</v>
      </c>
      <c r="K90" s="108">
        <f>K91+K92+K93+K94</f>
        <v>-1000</v>
      </c>
      <c r="L90" s="59">
        <v>0</v>
      </c>
      <c r="M90" s="104">
        <v>200</v>
      </c>
      <c r="N90" s="104">
        <f>N92</f>
        <v>-200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W90" s="59">
        <v>0</v>
      </c>
      <c r="X90" s="59">
        <v>0</v>
      </c>
      <c r="Y90" s="263">
        <v>0</v>
      </c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</row>
    <row r="91" spans="1:64" s="30" customFormat="1" x14ac:dyDescent="0.3">
      <c r="A91" s="85">
        <v>32321</v>
      </c>
      <c r="B91" s="40" t="s">
        <v>95</v>
      </c>
      <c r="C91" s="115">
        <v>300</v>
      </c>
      <c r="D91" s="102">
        <v>0</v>
      </c>
      <c r="E91" s="105">
        <v>0</v>
      </c>
      <c r="F91" s="105">
        <v>0</v>
      </c>
      <c r="G91" s="105">
        <v>0</v>
      </c>
      <c r="H91" s="61">
        <v>0</v>
      </c>
      <c r="I91" s="61">
        <v>0</v>
      </c>
      <c r="J91" s="109">
        <v>800</v>
      </c>
      <c r="K91" s="109">
        <v>-500</v>
      </c>
      <c r="L91" s="61">
        <v>0</v>
      </c>
      <c r="M91" s="105">
        <v>0</v>
      </c>
      <c r="N91" s="105">
        <v>0</v>
      </c>
      <c r="O91" s="61">
        <v>0</v>
      </c>
      <c r="P91" s="61">
        <v>0</v>
      </c>
      <c r="Q91" s="61">
        <v>0</v>
      </c>
      <c r="R91" s="61">
        <v>0</v>
      </c>
      <c r="S91" s="61">
        <v>0</v>
      </c>
      <c r="T91" s="61">
        <v>0</v>
      </c>
      <c r="U91" s="61">
        <v>0</v>
      </c>
      <c r="V91" s="61">
        <v>0</v>
      </c>
      <c r="W91" s="61">
        <v>0</v>
      </c>
      <c r="X91" s="61">
        <v>0</v>
      </c>
      <c r="Y91" s="265">
        <v>0</v>
      </c>
    </row>
    <row r="92" spans="1:64" s="30" customFormat="1" ht="18" customHeight="1" x14ac:dyDescent="0.3">
      <c r="A92" s="85">
        <v>32322</v>
      </c>
      <c r="B92" s="40" t="s">
        <v>96</v>
      </c>
      <c r="C92" s="115">
        <v>8100</v>
      </c>
      <c r="D92" s="102">
        <v>4500</v>
      </c>
      <c r="E92" s="105">
        <v>-900</v>
      </c>
      <c r="F92" s="105">
        <v>0</v>
      </c>
      <c r="G92" s="105">
        <v>0</v>
      </c>
      <c r="H92" s="61">
        <v>0</v>
      </c>
      <c r="I92" s="61">
        <v>0</v>
      </c>
      <c r="J92" s="109">
        <v>4000</v>
      </c>
      <c r="K92" s="109">
        <v>500</v>
      </c>
      <c r="L92" s="61">
        <v>0</v>
      </c>
      <c r="M92" s="105">
        <v>200</v>
      </c>
      <c r="N92" s="105">
        <v>-200</v>
      </c>
      <c r="O92" s="61">
        <v>0</v>
      </c>
      <c r="P92" s="61">
        <v>0</v>
      </c>
      <c r="Q92" s="61">
        <v>0</v>
      </c>
      <c r="R92" s="61">
        <v>0</v>
      </c>
      <c r="S92" s="61">
        <v>0</v>
      </c>
      <c r="T92" s="61">
        <v>0</v>
      </c>
      <c r="U92" s="61">
        <v>0</v>
      </c>
      <c r="V92" s="61">
        <v>0</v>
      </c>
      <c r="W92" s="61">
        <v>0</v>
      </c>
      <c r="X92" s="61">
        <v>0</v>
      </c>
      <c r="Y92" s="265">
        <v>0</v>
      </c>
    </row>
    <row r="93" spans="1:64" s="30" customFormat="1" x14ac:dyDescent="0.3">
      <c r="A93" s="85">
        <v>32323</v>
      </c>
      <c r="B93" s="40" t="s">
        <v>97</v>
      </c>
      <c r="C93" s="115">
        <v>200</v>
      </c>
      <c r="D93" s="61">
        <v>0</v>
      </c>
      <c r="E93" s="61">
        <v>0</v>
      </c>
      <c r="F93" s="105">
        <v>0</v>
      </c>
      <c r="G93" s="105">
        <v>0</v>
      </c>
      <c r="H93" s="61">
        <v>0</v>
      </c>
      <c r="I93" s="61">
        <v>0</v>
      </c>
      <c r="J93" s="109">
        <v>700</v>
      </c>
      <c r="K93" s="109">
        <v>-500</v>
      </c>
      <c r="L93" s="61">
        <v>0</v>
      </c>
      <c r="M93" s="105">
        <v>0</v>
      </c>
      <c r="N93" s="105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0</v>
      </c>
      <c r="W93" s="61">
        <v>0</v>
      </c>
      <c r="X93" s="61">
        <v>0</v>
      </c>
      <c r="Y93" s="265">
        <v>0</v>
      </c>
    </row>
    <row r="94" spans="1:64" s="30" customFormat="1" x14ac:dyDescent="0.3">
      <c r="A94" s="85">
        <v>32329</v>
      </c>
      <c r="B94" s="40" t="s">
        <v>138</v>
      </c>
      <c r="C94" s="115">
        <v>500</v>
      </c>
      <c r="D94" s="61">
        <v>0</v>
      </c>
      <c r="E94" s="61">
        <v>0</v>
      </c>
      <c r="F94" s="105">
        <v>0</v>
      </c>
      <c r="G94" s="105">
        <v>0</v>
      </c>
      <c r="H94" s="61">
        <v>0</v>
      </c>
      <c r="I94" s="61">
        <v>0</v>
      </c>
      <c r="J94" s="109">
        <v>1000</v>
      </c>
      <c r="K94" s="109">
        <v>-500</v>
      </c>
      <c r="L94" s="61">
        <v>0</v>
      </c>
      <c r="M94" s="105">
        <v>0</v>
      </c>
      <c r="N94" s="105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265">
        <v>0</v>
      </c>
    </row>
    <row r="95" spans="1:64" s="35" customFormat="1" x14ac:dyDescent="0.3">
      <c r="A95" s="83">
        <v>3233</v>
      </c>
      <c r="B95" s="36" t="s">
        <v>38</v>
      </c>
      <c r="C95" s="114">
        <v>7700</v>
      </c>
      <c r="D95" s="59">
        <v>0</v>
      </c>
      <c r="E95" s="59">
        <f>E99</f>
        <v>1900</v>
      </c>
      <c r="F95" s="104">
        <v>0</v>
      </c>
      <c r="G95" s="104">
        <v>0</v>
      </c>
      <c r="H95" s="59">
        <v>0</v>
      </c>
      <c r="I95" s="59">
        <v>0</v>
      </c>
      <c r="J95" s="108">
        <v>7700</v>
      </c>
      <c r="K95" s="108">
        <f>K99</f>
        <v>-1900</v>
      </c>
      <c r="L95" s="59">
        <v>0</v>
      </c>
      <c r="M95" s="104">
        <v>0</v>
      </c>
      <c r="N95" s="104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59">
        <v>0</v>
      </c>
      <c r="X95" s="59">
        <v>0</v>
      </c>
      <c r="Y95" s="263">
        <v>0</v>
      </c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</row>
    <row r="96" spans="1:64" s="30" customFormat="1" x14ac:dyDescent="0.3">
      <c r="A96" s="85">
        <v>32331</v>
      </c>
      <c r="B96" s="40" t="s">
        <v>149</v>
      </c>
      <c r="C96" s="115">
        <v>2500</v>
      </c>
      <c r="D96" s="61">
        <v>0</v>
      </c>
      <c r="E96" s="61">
        <v>0</v>
      </c>
      <c r="F96" s="105">
        <v>0</v>
      </c>
      <c r="G96" s="105">
        <v>0</v>
      </c>
      <c r="H96" s="61">
        <v>0</v>
      </c>
      <c r="I96" s="61">
        <v>0</v>
      </c>
      <c r="J96" s="110">
        <v>2500</v>
      </c>
      <c r="K96" s="110">
        <v>0</v>
      </c>
      <c r="L96" s="61">
        <v>0</v>
      </c>
      <c r="M96" s="105">
        <v>0</v>
      </c>
      <c r="N96" s="105">
        <v>0</v>
      </c>
      <c r="O96" s="61">
        <v>0</v>
      </c>
      <c r="P96" s="61">
        <v>0</v>
      </c>
      <c r="Q96" s="61">
        <v>0</v>
      </c>
      <c r="R96" s="61">
        <v>0</v>
      </c>
      <c r="S96" s="61">
        <v>0</v>
      </c>
      <c r="T96" s="61">
        <v>0</v>
      </c>
      <c r="U96" s="61">
        <v>0</v>
      </c>
      <c r="V96" s="61">
        <v>0</v>
      </c>
      <c r="W96" s="61">
        <v>0</v>
      </c>
      <c r="X96" s="61">
        <v>0</v>
      </c>
      <c r="Y96" s="265">
        <v>0</v>
      </c>
    </row>
    <row r="97" spans="1:64" x14ac:dyDescent="0.3">
      <c r="A97" s="84">
        <v>32332</v>
      </c>
      <c r="B97" s="38" t="s">
        <v>93</v>
      </c>
      <c r="C97" s="115">
        <v>200</v>
      </c>
      <c r="D97" s="62">
        <v>0</v>
      </c>
      <c r="E97" s="62">
        <v>0</v>
      </c>
      <c r="F97" s="62">
        <v>0</v>
      </c>
      <c r="G97" s="62">
        <v>0</v>
      </c>
      <c r="H97" s="62">
        <v>0</v>
      </c>
      <c r="I97" s="62">
        <v>0</v>
      </c>
      <c r="J97" s="109">
        <v>200</v>
      </c>
      <c r="K97" s="109">
        <v>0</v>
      </c>
      <c r="L97" s="62">
        <v>0</v>
      </c>
      <c r="M97" s="62">
        <v>0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62">
        <v>0</v>
      </c>
      <c r="X97" s="62">
        <v>0</v>
      </c>
      <c r="Y97" s="254">
        <v>0</v>
      </c>
    </row>
    <row r="98" spans="1:64" x14ac:dyDescent="0.3">
      <c r="A98" s="84">
        <v>32334</v>
      </c>
      <c r="B98" s="38" t="s">
        <v>150</v>
      </c>
      <c r="C98" s="115">
        <v>2500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109">
        <v>2500</v>
      </c>
      <c r="K98" s="109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254">
        <v>0</v>
      </c>
    </row>
    <row r="99" spans="1:64" x14ac:dyDescent="0.3">
      <c r="A99" s="84">
        <v>32339</v>
      </c>
      <c r="B99" s="38" t="s">
        <v>94</v>
      </c>
      <c r="C99" s="115">
        <v>2500</v>
      </c>
      <c r="D99" s="62">
        <v>0</v>
      </c>
      <c r="E99" s="62">
        <v>1900</v>
      </c>
      <c r="F99" s="62">
        <v>0</v>
      </c>
      <c r="G99" s="62">
        <v>0</v>
      </c>
      <c r="H99" s="62">
        <v>0</v>
      </c>
      <c r="I99" s="62">
        <v>0</v>
      </c>
      <c r="J99" s="109">
        <v>2500</v>
      </c>
      <c r="K99" s="109">
        <v>-1900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254">
        <v>0</v>
      </c>
    </row>
    <row r="100" spans="1:64" s="35" customFormat="1" x14ac:dyDescent="0.3">
      <c r="A100" s="83">
        <v>3234</v>
      </c>
      <c r="B100" s="36" t="s">
        <v>39</v>
      </c>
      <c r="C100" s="114">
        <v>9300</v>
      </c>
      <c r="D100" s="59">
        <v>0</v>
      </c>
      <c r="E100" s="59">
        <v>0</v>
      </c>
      <c r="F100" s="104">
        <v>8000</v>
      </c>
      <c r="G100" s="104">
        <v>0</v>
      </c>
      <c r="H100" s="59">
        <v>0</v>
      </c>
      <c r="I100" s="59">
        <v>0</v>
      </c>
      <c r="J100" s="108">
        <v>2600</v>
      </c>
      <c r="K100" s="108">
        <f>K101+K105</f>
        <v>-1300</v>
      </c>
      <c r="L100" s="59">
        <v>0</v>
      </c>
      <c r="M100" s="104">
        <v>0</v>
      </c>
      <c r="N100" s="104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9">
        <v>0</v>
      </c>
      <c r="U100" s="59">
        <v>0</v>
      </c>
      <c r="V100" s="59">
        <v>0</v>
      </c>
      <c r="W100" s="59">
        <v>0</v>
      </c>
      <c r="X100" s="59">
        <v>0</v>
      </c>
      <c r="Y100" s="263">
        <v>0</v>
      </c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</row>
    <row r="101" spans="1:64" s="30" customFormat="1" x14ac:dyDescent="0.3">
      <c r="A101" s="85">
        <v>32341</v>
      </c>
      <c r="B101" s="40" t="s">
        <v>98</v>
      </c>
      <c r="C101" s="115">
        <v>1700</v>
      </c>
      <c r="D101" s="61">
        <v>0</v>
      </c>
      <c r="E101" s="61">
        <v>0</v>
      </c>
      <c r="F101" s="105">
        <v>1500</v>
      </c>
      <c r="G101" s="105">
        <v>0</v>
      </c>
      <c r="H101" s="61">
        <v>0</v>
      </c>
      <c r="I101" s="61">
        <v>0</v>
      </c>
      <c r="J101" s="109">
        <v>500</v>
      </c>
      <c r="K101" s="109">
        <v>-300</v>
      </c>
      <c r="L101" s="61">
        <v>0</v>
      </c>
      <c r="M101" s="105">
        <v>0</v>
      </c>
      <c r="N101" s="105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265">
        <v>0</v>
      </c>
    </row>
    <row r="102" spans="1:64" s="30" customFormat="1" x14ac:dyDescent="0.3">
      <c r="A102" s="85">
        <v>32342</v>
      </c>
      <c r="B102" s="40" t="s">
        <v>99</v>
      </c>
      <c r="C102" s="115">
        <v>800</v>
      </c>
      <c r="D102" s="61">
        <v>0</v>
      </c>
      <c r="E102" s="61">
        <v>0</v>
      </c>
      <c r="F102" s="105">
        <v>0</v>
      </c>
      <c r="G102" s="105">
        <v>0</v>
      </c>
      <c r="H102" s="61">
        <v>0</v>
      </c>
      <c r="I102" s="61">
        <v>0</v>
      </c>
      <c r="J102" s="109">
        <v>800</v>
      </c>
      <c r="K102" s="109">
        <v>0</v>
      </c>
      <c r="L102" s="61">
        <v>0</v>
      </c>
      <c r="M102" s="105">
        <v>0</v>
      </c>
      <c r="N102" s="105">
        <v>0</v>
      </c>
      <c r="O102" s="61">
        <v>0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265">
        <v>0</v>
      </c>
    </row>
    <row r="103" spans="1:64" s="30" customFormat="1" x14ac:dyDescent="0.3">
      <c r="A103" s="85">
        <v>32343</v>
      </c>
      <c r="B103" s="40" t="s">
        <v>100</v>
      </c>
      <c r="C103" s="115">
        <v>300</v>
      </c>
      <c r="D103" s="61">
        <v>0</v>
      </c>
      <c r="E103" s="61">
        <v>0</v>
      </c>
      <c r="F103" s="105">
        <v>0</v>
      </c>
      <c r="G103" s="105">
        <v>0</v>
      </c>
      <c r="H103" s="61">
        <v>0</v>
      </c>
      <c r="I103" s="61">
        <v>0</v>
      </c>
      <c r="J103" s="109">
        <v>300</v>
      </c>
      <c r="K103" s="109">
        <v>0</v>
      </c>
      <c r="L103" s="61">
        <v>0</v>
      </c>
      <c r="M103" s="105">
        <v>0</v>
      </c>
      <c r="N103" s="105">
        <v>0</v>
      </c>
      <c r="O103" s="61">
        <v>0</v>
      </c>
      <c r="P103" s="61">
        <v>0</v>
      </c>
      <c r="Q103" s="61">
        <v>0</v>
      </c>
      <c r="R103" s="61">
        <v>0</v>
      </c>
      <c r="S103" s="61">
        <v>0</v>
      </c>
      <c r="T103" s="61">
        <v>0</v>
      </c>
      <c r="U103" s="61">
        <v>0</v>
      </c>
      <c r="V103" s="61">
        <v>0</v>
      </c>
      <c r="W103" s="61">
        <v>0</v>
      </c>
      <c r="X103" s="61">
        <v>0</v>
      </c>
      <c r="Y103" s="265">
        <v>0</v>
      </c>
    </row>
    <row r="104" spans="1:64" s="30" customFormat="1" x14ac:dyDescent="0.3">
      <c r="A104" s="85">
        <v>32344</v>
      </c>
      <c r="B104" s="40" t="s">
        <v>101</v>
      </c>
      <c r="C104" s="115">
        <v>0</v>
      </c>
      <c r="D104" s="61">
        <v>0</v>
      </c>
      <c r="E104" s="61">
        <v>0</v>
      </c>
      <c r="F104" s="105">
        <v>0</v>
      </c>
      <c r="G104" s="105">
        <v>0</v>
      </c>
      <c r="H104" s="61">
        <v>0</v>
      </c>
      <c r="I104" s="61">
        <v>0</v>
      </c>
      <c r="J104" s="109">
        <v>0</v>
      </c>
      <c r="K104" s="109">
        <v>0</v>
      </c>
      <c r="L104" s="61">
        <v>0</v>
      </c>
      <c r="M104" s="105">
        <v>0</v>
      </c>
      <c r="N104" s="105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265">
        <v>0</v>
      </c>
    </row>
    <row r="105" spans="1:64" s="30" customFormat="1" x14ac:dyDescent="0.3">
      <c r="A105" s="85">
        <v>32349</v>
      </c>
      <c r="B105" s="40" t="s">
        <v>102</v>
      </c>
      <c r="C105" s="115">
        <v>6500</v>
      </c>
      <c r="D105" s="61">
        <v>0</v>
      </c>
      <c r="E105" s="61">
        <v>0</v>
      </c>
      <c r="F105" s="105">
        <v>6500</v>
      </c>
      <c r="G105" s="105">
        <v>0</v>
      </c>
      <c r="H105" s="61">
        <v>0</v>
      </c>
      <c r="I105" s="61">
        <v>0</v>
      </c>
      <c r="J105" s="109">
        <v>1000</v>
      </c>
      <c r="K105" s="109">
        <v>-1000</v>
      </c>
      <c r="L105" s="61">
        <v>0</v>
      </c>
      <c r="M105" s="105">
        <v>0</v>
      </c>
      <c r="N105" s="105">
        <v>0</v>
      </c>
      <c r="O105" s="61">
        <v>0</v>
      </c>
      <c r="P105" s="61">
        <v>0</v>
      </c>
      <c r="Q105" s="61">
        <v>0</v>
      </c>
      <c r="R105" s="61">
        <v>0</v>
      </c>
      <c r="S105" s="61">
        <v>0</v>
      </c>
      <c r="T105" s="61">
        <v>0</v>
      </c>
      <c r="U105" s="61">
        <v>0</v>
      </c>
      <c r="V105" s="61">
        <v>0</v>
      </c>
      <c r="W105" s="61">
        <v>0</v>
      </c>
      <c r="X105" s="61">
        <v>0</v>
      </c>
      <c r="Y105" s="265">
        <v>0</v>
      </c>
    </row>
    <row r="106" spans="1:64" s="35" customFormat="1" x14ac:dyDescent="0.3">
      <c r="A106" s="83">
        <v>3235</v>
      </c>
      <c r="B106" s="36" t="s">
        <v>60</v>
      </c>
      <c r="C106" s="114">
        <v>22100</v>
      </c>
      <c r="D106" s="59">
        <v>0</v>
      </c>
      <c r="E106" s="59">
        <v>0</v>
      </c>
      <c r="F106" s="104">
        <v>10800</v>
      </c>
      <c r="G106" s="104">
        <v>0</v>
      </c>
      <c r="H106" s="59">
        <v>0</v>
      </c>
      <c r="I106" s="59">
        <v>0</v>
      </c>
      <c r="J106" s="108">
        <v>11000</v>
      </c>
      <c r="K106" s="108">
        <f>K109</f>
        <v>300</v>
      </c>
      <c r="L106" s="59">
        <v>0</v>
      </c>
      <c r="M106" s="104">
        <v>0</v>
      </c>
      <c r="N106" s="104">
        <v>0</v>
      </c>
      <c r="O106" s="59">
        <v>0</v>
      </c>
      <c r="P106" s="59">
        <v>0</v>
      </c>
      <c r="Q106" s="59">
        <v>0</v>
      </c>
      <c r="R106" s="59">
        <v>0</v>
      </c>
      <c r="S106" s="59">
        <v>0</v>
      </c>
      <c r="T106" s="59">
        <v>0</v>
      </c>
      <c r="U106" s="59">
        <v>0</v>
      </c>
      <c r="V106" s="59">
        <v>0</v>
      </c>
      <c r="W106" s="59">
        <v>0</v>
      </c>
      <c r="X106" s="59">
        <v>0</v>
      </c>
      <c r="Y106" s="263">
        <v>0</v>
      </c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</row>
    <row r="107" spans="1:64" x14ac:dyDescent="0.3">
      <c r="A107" s="84">
        <v>32352</v>
      </c>
      <c r="B107" s="38" t="s">
        <v>103</v>
      </c>
      <c r="C107" s="115">
        <v>12500</v>
      </c>
      <c r="D107" s="62">
        <v>0</v>
      </c>
      <c r="E107" s="62">
        <v>0</v>
      </c>
      <c r="F107" s="62">
        <v>10000</v>
      </c>
      <c r="G107" s="62">
        <v>0</v>
      </c>
      <c r="H107" s="62">
        <v>0</v>
      </c>
      <c r="I107" s="62">
        <v>0</v>
      </c>
      <c r="J107" s="109">
        <v>2500</v>
      </c>
      <c r="K107" s="109">
        <v>0</v>
      </c>
      <c r="L107" s="62">
        <v>0</v>
      </c>
      <c r="M107" s="62">
        <v>0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0</v>
      </c>
      <c r="Y107" s="254">
        <v>0</v>
      </c>
    </row>
    <row r="108" spans="1:64" x14ac:dyDescent="0.3">
      <c r="A108" s="84">
        <v>32353</v>
      </c>
      <c r="B108" s="38" t="s">
        <v>104</v>
      </c>
      <c r="C108" s="115">
        <v>2500</v>
      </c>
      <c r="D108" s="62">
        <v>0</v>
      </c>
      <c r="E108" s="62">
        <v>0</v>
      </c>
      <c r="F108" s="62">
        <v>800</v>
      </c>
      <c r="G108" s="62">
        <v>0</v>
      </c>
      <c r="H108" s="62">
        <v>0</v>
      </c>
      <c r="I108" s="62">
        <v>0</v>
      </c>
      <c r="J108" s="109">
        <v>1700</v>
      </c>
      <c r="K108" s="109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254">
        <v>0</v>
      </c>
    </row>
    <row r="109" spans="1:64" x14ac:dyDescent="0.3">
      <c r="A109" s="84">
        <v>32354</v>
      </c>
      <c r="B109" s="38" t="s">
        <v>154</v>
      </c>
      <c r="C109" s="115">
        <v>1500</v>
      </c>
      <c r="D109" s="62">
        <v>0</v>
      </c>
      <c r="E109" s="62">
        <v>0</v>
      </c>
      <c r="F109" s="62">
        <v>0</v>
      </c>
      <c r="G109" s="62">
        <v>0</v>
      </c>
      <c r="H109" s="62">
        <v>0</v>
      </c>
      <c r="I109" s="62">
        <v>0</v>
      </c>
      <c r="J109" s="109">
        <v>1200</v>
      </c>
      <c r="K109" s="109">
        <v>300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0</v>
      </c>
      <c r="W109" s="62">
        <v>0</v>
      </c>
      <c r="X109" s="62">
        <v>0</v>
      </c>
      <c r="Y109" s="254">
        <v>0</v>
      </c>
    </row>
    <row r="110" spans="1:64" ht="33.75" customHeight="1" x14ac:dyDescent="0.3">
      <c r="A110" s="84">
        <v>32355</v>
      </c>
      <c r="B110" s="39" t="s">
        <v>136</v>
      </c>
      <c r="C110" s="115">
        <v>4000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109">
        <v>4000</v>
      </c>
      <c r="K110" s="109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254">
        <v>0</v>
      </c>
    </row>
    <row r="111" spans="1:64" x14ac:dyDescent="0.3">
      <c r="A111" s="84">
        <v>32359</v>
      </c>
      <c r="B111" s="38" t="s">
        <v>132</v>
      </c>
      <c r="C111" s="115">
        <v>1600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109">
        <v>1600</v>
      </c>
      <c r="K111" s="109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254">
        <v>0</v>
      </c>
    </row>
    <row r="112" spans="1:64" s="35" customFormat="1" x14ac:dyDescent="0.3">
      <c r="A112" s="83">
        <v>3236</v>
      </c>
      <c r="B112" s="36" t="s">
        <v>40</v>
      </c>
      <c r="C112" s="114">
        <v>6370.8</v>
      </c>
      <c r="D112" s="59">
        <v>4100</v>
      </c>
      <c r="E112" s="104">
        <v>0</v>
      </c>
      <c r="F112" s="104">
        <v>0</v>
      </c>
      <c r="G112" s="104">
        <v>0</v>
      </c>
      <c r="H112" s="59">
        <v>0</v>
      </c>
      <c r="I112" s="59">
        <v>0</v>
      </c>
      <c r="J112" s="108">
        <v>2500</v>
      </c>
      <c r="K112" s="108">
        <f>K113</f>
        <v>-229.2</v>
      </c>
      <c r="L112" s="59">
        <v>0</v>
      </c>
      <c r="M112" s="104">
        <v>0</v>
      </c>
      <c r="N112" s="104">
        <v>0</v>
      </c>
      <c r="O112" s="59">
        <v>0</v>
      </c>
      <c r="P112" s="59">
        <v>0</v>
      </c>
      <c r="Q112" s="59">
        <v>0</v>
      </c>
      <c r="R112" s="59">
        <v>0</v>
      </c>
      <c r="S112" s="59">
        <v>0</v>
      </c>
      <c r="T112" s="59">
        <v>0</v>
      </c>
      <c r="U112" s="59">
        <v>0</v>
      </c>
      <c r="V112" s="59">
        <v>0</v>
      </c>
      <c r="W112" s="59">
        <v>0</v>
      </c>
      <c r="X112" s="59">
        <v>0</v>
      </c>
      <c r="Y112" s="263">
        <v>0</v>
      </c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</row>
    <row r="113" spans="1:64" x14ac:dyDescent="0.3">
      <c r="A113" s="84">
        <v>32361</v>
      </c>
      <c r="B113" s="38" t="s">
        <v>105</v>
      </c>
      <c r="C113" s="115">
        <v>6370.8</v>
      </c>
      <c r="D113" s="62">
        <v>4100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109">
        <v>2500</v>
      </c>
      <c r="K113" s="109">
        <v>-229.2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254">
        <v>0</v>
      </c>
    </row>
    <row r="114" spans="1:64" x14ac:dyDescent="0.3">
      <c r="A114" s="169">
        <v>32363</v>
      </c>
      <c r="B114" s="170" t="s">
        <v>198</v>
      </c>
      <c r="C114" s="115">
        <v>0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109">
        <v>0</v>
      </c>
      <c r="K114" s="109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254">
        <v>0</v>
      </c>
    </row>
    <row r="115" spans="1:64" s="35" customFormat="1" x14ac:dyDescent="0.3">
      <c r="A115" s="83">
        <v>3237</v>
      </c>
      <c r="B115" s="36" t="s">
        <v>41</v>
      </c>
      <c r="C115" s="114">
        <v>24200</v>
      </c>
      <c r="D115" s="59">
        <v>7000</v>
      </c>
      <c r="E115" s="104">
        <f>E117+E120</f>
        <v>200</v>
      </c>
      <c r="F115" s="104">
        <v>0</v>
      </c>
      <c r="G115" s="104">
        <v>0</v>
      </c>
      <c r="H115" s="59">
        <v>0</v>
      </c>
      <c r="I115" s="59">
        <v>0</v>
      </c>
      <c r="J115" s="108">
        <v>14200</v>
      </c>
      <c r="K115" s="108">
        <f>K117+K118</f>
        <v>-9200</v>
      </c>
      <c r="L115" s="59">
        <v>0</v>
      </c>
      <c r="M115" s="106">
        <v>12000</v>
      </c>
      <c r="N115" s="106">
        <v>0</v>
      </c>
      <c r="O115" s="59">
        <v>0</v>
      </c>
      <c r="P115" s="59">
        <v>0</v>
      </c>
      <c r="Q115" s="59">
        <v>0</v>
      </c>
      <c r="R115" s="59">
        <v>0</v>
      </c>
      <c r="S115" s="59">
        <v>0</v>
      </c>
      <c r="T115" s="59">
        <v>0</v>
      </c>
      <c r="U115" s="59">
        <v>0</v>
      </c>
      <c r="V115" s="59">
        <v>0</v>
      </c>
      <c r="W115" s="59">
        <v>0</v>
      </c>
      <c r="X115" s="59">
        <v>0</v>
      </c>
      <c r="Y115" s="263">
        <v>0</v>
      </c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</row>
    <row r="116" spans="1:64" x14ac:dyDescent="0.3">
      <c r="A116" s="84">
        <v>32371</v>
      </c>
      <c r="B116" s="38" t="s">
        <v>106</v>
      </c>
      <c r="C116" s="115">
        <v>0</v>
      </c>
      <c r="D116" s="62">
        <v>0</v>
      </c>
      <c r="E116" s="62">
        <v>0</v>
      </c>
      <c r="F116" s="62">
        <v>0</v>
      </c>
      <c r="G116" s="62">
        <v>0</v>
      </c>
      <c r="H116" s="62">
        <v>0</v>
      </c>
      <c r="I116" s="62">
        <v>0</v>
      </c>
      <c r="J116" s="109">
        <v>0</v>
      </c>
      <c r="K116" s="109">
        <v>0</v>
      </c>
      <c r="L116" s="62">
        <v>0</v>
      </c>
      <c r="M116" s="55">
        <v>0</v>
      </c>
      <c r="N116" s="55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  <c r="T116" s="62">
        <v>0</v>
      </c>
      <c r="U116" s="62">
        <v>0</v>
      </c>
      <c r="V116" s="62">
        <v>0</v>
      </c>
      <c r="W116" s="62">
        <v>0</v>
      </c>
      <c r="X116" s="62">
        <v>0</v>
      </c>
      <c r="Y116" s="254">
        <v>0</v>
      </c>
    </row>
    <row r="117" spans="1:64" x14ac:dyDescent="0.3">
      <c r="A117" s="84">
        <v>32372</v>
      </c>
      <c r="B117" s="38" t="s">
        <v>107</v>
      </c>
      <c r="C117" s="115">
        <v>21200</v>
      </c>
      <c r="D117" s="62">
        <v>7000</v>
      </c>
      <c r="E117" s="62">
        <v>-800</v>
      </c>
      <c r="F117" s="62">
        <v>0</v>
      </c>
      <c r="G117" s="62">
        <v>0</v>
      </c>
      <c r="H117" s="62">
        <v>0</v>
      </c>
      <c r="I117" s="62">
        <v>0</v>
      </c>
      <c r="J117" s="109">
        <v>12000</v>
      </c>
      <c r="K117" s="109">
        <v>-9000</v>
      </c>
      <c r="L117" s="62">
        <v>0</v>
      </c>
      <c r="M117" s="55">
        <v>12000</v>
      </c>
      <c r="N117" s="55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0</v>
      </c>
      <c r="W117" s="62">
        <v>0</v>
      </c>
      <c r="X117" s="62">
        <v>0</v>
      </c>
      <c r="Y117" s="254">
        <v>0</v>
      </c>
    </row>
    <row r="118" spans="1:64" x14ac:dyDescent="0.3">
      <c r="A118" s="84">
        <v>32373</v>
      </c>
      <c r="B118" s="38" t="s">
        <v>108</v>
      </c>
      <c r="C118" s="115">
        <v>0</v>
      </c>
      <c r="D118" s="62">
        <v>0</v>
      </c>
      <c r="E118" s="62">
        <v>0</v>
      </c>
      <c r="F118" s="62">
        <v>0</v>
      </c>
      <c r="G118" s="62">
        <v>0</v>
      </c>
      <c r="H118" s="62">
        <v>0</v>
      </c>
      <c r="I118" s="62">
        <v>0</v>
      </c>
      <c r="J118" s="109">
        <v>200</v>
      </c>
      <c r="K118" s="109">
        <v>-200</v>
      </c>
      <c r="L118" s="62">
        <v>0</v>
      </c>
      <c r="M118" s="55">
        <v>0</v>
      </c>
      <c r="N118" s="55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0</v>
      </c>
      <c r="W118" s="62">
        <v>0</v>
      </c>
      <c r="X118" s="62">
        <v>0</v>
      </c>
      <c r="Y118" s="254">
        <v>0</v>
      </c>
    </row>
    <row r="119" spans="1:64" x14ac:dyDescent="0.3">
      <c r="A119" s="84">
        <v>32377</v>
      </c>
      <c r="B119" s="38" t="s">
        <v>153</v>
      </c>
      <c r="C119" s="115">
        <v>0</v>
      </c>
      <c r="D119" s="62">
        <v>0</v>
      </c>
      <c r="E119" s="62">
        <v>0</v>
      </c>
      <c r="F119" s="62">
        <v>0</v>
      </c>
      <c r="G119" s="62">
        <v>0</v>
      </c>
      <c r="H119" s="62">
        <v>0</v>
      </c>
      <c r="I119" s="62">
        <v>0</v>
      </c>
      <c r="J119" s="109">
        <v>0</v>
      </c>
      <c r="K119" s="109">
        <v>0</v>
      </c>
      <c r="L119" s="62">
        <v>0</v>
      </c>
      <c r="M119" s="55">
        <v>0</v>
      </c>
      <c r="N119" s="55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0</v>
      </c>
      <c r="W119" s="62">
        <v>0</v>
      </c>
      <c r="X119" s="62">
        <v>0</v>
      </c>
      <c r="Y119" s="254">
        <v>0</v>
      </c>
    </row>
    <row r="120" spans="1:64" ht="19.5" customHeight="1" x14ac:dyDescent="0.3">
      <c r="A120" s="84">
        <v>32379</v>
      </c>
      <c r="B120" s="38" t="s">
        <v>109</v>
      </c>
      <c r="C120" s="115">
        <v>3000</v>
      </c>
      <c r="D120" s="62">
        <v>0</v>
      </c>
      <c r="E120" s="62">
        <v>1000</v>
      </c>
      <c r="F120" s="62">
        <v>0</v>
      </c>
      <c r="G120" s="62">
        <v>0</v>
      </c>
      <c r="H120" s="62">
        <v>0</v>
      </c>
      <c r="I120" s="62">
        <v>0</v>
      </c>
      <c r="J120" s="109">
        <v>2000</v>
      </c>
      <c r="K120" s="109">
        <v>0</v>
      </c>
      <c r="L120" s="62">
        <v>0</v>
      </c>
      <c r="M120" s="55">
        <v>0</v>
      </c>
      <c r="N120" s="55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254">
        <v>0</v>
      </c>
    </row>
    <row r="121" spans="1:64" s="35" customFormat="1" x14ac:dyDescent="0.3">
      <c r="A121" s="83">
        <v>3238</v>
      </c>
      <c r="B121" s="36" t="s">
        <v>42</v>
      </c>
      <c r="C121" s="114">
        <v>3936.58</v>
      </c>
      <c r="D121" s="59">
        <v>0</v>
      </c>
      <c r="E121" s="104">
        <f>E124</f>
        <v>736.58</v>
      </c>
      <c r="F121" s="104">
        <v>0</v>
      </c>
      <c r="G121" s="104">
        <v>0</v>
      </c>
      <c r="H121" s="59">
        <v>0</v>
      </c>
      <c r="I121" s="59">
        <v>0</v>
      </c>
      <c r="J121" s="108">
        <v>4000</v>
      </c>
      <c r="K121" s="108">
        <f>K124</f>
        <v>-800</v>
      </c>
      <c r="L121" s="59">
        <v>0</v>
      </c>
      <c r="M121" s="106">
        <v>0</v>
      </c>
      <c r="N121" s="106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263">
        <v>0</v>
      </c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</row>
    <row r="122" spans="1:64" s="30" customFormat="1" x14ac:dyDescent="0.3">
      <c r="A122" s="85">
        <v>32381</v>
      </c>
      <c r="B122" s="40" t="s">
        <v>131</v>
      </c>
      <c r="C122" s="115">
        <v>0</v>
      </c>
      <c r="D122" s="61">
        <v>0</v>
      </c>
      <c r="E122" s="105">
        <v>0</v>
      </c>
      <c r="F122" s="105">
        <v>0</v>
      </c>
      <c r="G122" s="105">
        <v>0</v>
      </c>
      <c r="H122" s="61">
        <v>0</v>
      </c>
      <c r="I122" s="61">
        <v>0</v>
      </c>
      <c r="J122" s="109">
        <v>0</v>
      </c>
      <c r="K122" s="109">
        <v>0</v>
      </c>
      <c r="L122" s="61">
        <v>0</v>
      </c>
      <c r="M122" s="117">
        <v>0</v>
      </c>
      <c r="N122" s="117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265">
        <v>0</v>
      </c>
    </row>
    <row r="123" spans="1:64" x14ac:dyDescent="0.3">
      <c r="A123" s="84">
        <v>32382</v>
      </c>
      <c r="B123" s="38" t="s">
        <v>110</v>
      </c>
      <c r="C123" s="115">
        <v>0</v>
      </c>
      <c r="D123" s="62">
        <v>0</v>
      </c>
      <c r="E123" s="62">
        <v>0</v>
      </c>
      <c r="F123" s="62">
        <v>0</v>
      </c>
      <c r="G123" s="62">
        <v>0</v>
      </c>
      <c r="H123" s="62">
        <v>0</v>
      </c>
      <c r="I123" s="62">
        <v>0</v>
      </c>
      <c r="J123" s="109">
        <v>0</v>
      </c>
      <c r="K123" s="109">
        <v>0</v>
      </c>
      <c r="L123" s="62">
        <v>0</v>
      </c>
      <c r="M123" s="55">
        <v>0</v>
      </c>
      <c r="N123" s="55">
        <v>0</v>
      </c>
      <c r="O123" s="62">
        <v>0</v>
      </c>
      <c r="P123" s="62">
        <v>0</v>
      </c>
      <c r="Q123" s="62">
        <v>0</v>
      </c>
      <c r="R123" s="62">
        <v>0</v>
      </c>
      <c r="S123" s="62">
        <v>0</v>
      </c>
      <c r="T123" s="62">
        <v>0</v>
      </c>
      <c r="U123" s="62">
        <v>0</v>
      </c>
      <c r="V123" s="62">
        <v>0</v>
      </c>
      <c r="W123" s="62">
        <v>0</v>
      </c>
      <c r="X123" s="62">
        <v>0</v>
      </c>
      <c r="Y123" s="254">
        <v>0</v>
      </c>
    </row>
    <row r="124" spans="1:64" x14ac:dyDescent="0.3">
      <c r="A124" s="84">
        <v>32389</v>
      </c>
      <c r="B124" s="38" t="s">
        <v>111</v>
      </c>
      <c r="C124" s="115">
        <v>3936.58</v>
      </c>
      <c r="D124" s="62">
        <v>0</v>
      </c>
      <c r="E124" s="62">
        <v>736.58</v>
      </c>
      <c r="F124" s="62">
        <v>0</v>
      </c>
      <c r="G124" s="62">
        <v>0</v>
      </c>
      <c r="H124" s="62">
        <v>0</v>
      </c>
      <c r="I124" s="62">
        <v>0</v>
      </c>
      <c r="J124" s="109">
        <v>4000</v>
      </c>
      <c r="K124" s="109">
        <v>-800</v>
      </c>
      <c r="L124" s="62">
        <v>0</v>
      </c>
      <c r="M124" s="55">
        <v>0</v>
      </c>
      <c r="N124" s="55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  <c r="T124" s="62">
        <v>0</v>
      </c>
      <c r="U124" s="62">
        <v>0</v>
      </c>
      <c r="V124" s="62">
        <v>0</v>
      </c>
      <c r="W124" s="62">
        <v>0</v>
      </c>
      <c r="X124" s="62">
        <v>0</v>
      </c>
      <c r="Y124" s="254">
        <v>0</v>
      </c>
    </row>
    <row r="125" spans="1:64" s="35" customFormat="1" x14ac:dyDescent="0.3">
      <c r="A125" s="83">
        <v>3239</v>
      </c>
      <c r="B125" s="36" t="s">
        <v>43</v>
      </c>
      <c r="C125" s="114">
        <v>5166.54</v>
      </c>
      <c r="D125" s="59">
        <v>4000</v>
      </c>
      <c r="E125" s="104">
        <f>E131+E127+E126</f>
        <v>30</v>
      </c>
      <c r="F125" s="104">
        <v>0</v>
      </c>
      <c r="G125" s="104">
        <v>0</v>
      </c>
      <c r="H125" s="59">
        <v>0</v>
      </c>
      <c r="I125" s="59">
        <v>0</v>
      </c>
      <c r="J125" s="108">
        <v>2136.54</v>
      </c>
      <c r="K125" s="108">
        <f>K126+K127+K131</f>
        <v>-1000</v>
      </c>
      <c r="L125" s="59">
        <v>0</v>
      </c>
      <c r="M125" s="104">
        <v>0</v>
      </c>
      <c r="N125" s="104">
        <v>0</v>
      </c>
      <c r="O125" s="59">
        <v>0</v>
      </c>
      <c r="P125" s="59">
        <v>0</v>
      </c>
      <c r="Q125" s="59">
        <v>0</v>
      </c>
      <c r="R125" s="59">
        <v>0</v>
      </c>
      <c r="S125" s="59">
        <v>0</v>
      </c>
      <c r="T125" s="59">
        <v>0</v>
      </c>
      <c r="U125" s="59">
        <v>0</v>
      </c>
      <c r="V125" s="59">
        <v>0</v>
      </c>
      <c r="W125" s="59">
        <v>0</v>
      </c>
      <c r="X125" s="59">
        <v>0</v>
      </c>
      <c r="Y125" s="263">
        <v>0</v>
      </c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</row>
    <row r="126" spans="1:64" ht="40.5" customHeight="1" x14ac:dyDescent="0.3">
      <c r="A126" s="84">
        <v>32391</v>
      </c>
      <c r="B126" s="39" t="s">
        <v>119</v>
      </c>
      <c r="C126" s="115">
        <v>2500</v>
      </c>
      <c r="D126" s="62">
        <v>2500</v>
      </c>
      <c r="E126" s="62">
        <v>-400</v>
      </c>
      <c r="F126" s="62">
        <v>0</v>
      </c>
      <c r="G126" s="62">
        <v>0</v>
      </c>
      <c r="H126" s="62">
        <v>0</v>
      </c>
      <c r="I126" s="62">
        <v>0</v>
      </c>
      <c r="J126" s="109">
        <v>0</v>
      </c>
      <c r="K126" s="109">
        <v>400</v>
      </c>
      <c r="L126" s="62">
        <v>0</v>
      </c>
      <c r="M126" s="62">
        <v>0</v>
      </c>
      <c r="N126" s="62">
        <v>0</v>
      </c>
      <c r="O126" s="62">
        <v>0</v>
      </c>
      <c r="P126" s="62">
        <v>0</v>
      </c>
      <c r="Q126" s="62">
        <v>0</v>
      </c>
      <c r="R126" s="62">
        <v>0</v>
      </c>
      <c r="S126" s="62">
        <v>0</v>
      </c>
      <c r="T126" s="62">
        <v>0</v>
      </c>
      <c r="U126" s="62">
        <v>0</v>
      </c>
      <c r="V126" s="62">
        <v>0</v>
      </c>
      <c r="W126" s="62">
        <v>0</v>
      </c>
      <c r="X126" s="62">
        <v>0</v>
      </c>
      <c r="Y126" s="254">
        <v>0</v>
      </c>
    </row>
    <row r="127" spans="1:64" x14ac:dyDescent="0.3">
      <c r="A127" s="84">
        <v>32392</v>
      </c>
      <c r="B127" s="38" t="s">
        <v>112</v>
      </c>
      <c r="C127" s="115">
        <v>1230</v>
      </c>
      <c r="D127" s="62">
        <v>0</v>
      </c>
      <c r="E127" s="62">
        <v>1230</v>
      </c>
      <c r="F127" s="62">
        <v>0</v>
      </c>
      <c r="G127" s="62">
        <v>0</v>
      </c>
      <c r="H127" s="62">
        <v>0</v>
      </c>
      <c r="I127" s="62">
        <v>0</v>
      </c>
      <c r="J127" s="109">
        <v>1000</v>
      </c>
      <c r="K127" s="109">
        <v>-1000</v>
      </c>
      <c r="L127" s="62">
        <v>0</v>
      </c>
      <c r="M127" s="62">
        <v>0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0</v>
      </c>
      <c r="W127" s="62">
        <v>0</v>
      </c>
      <c r="X127" s="62">
        <v>0</v>
      </c>
      <c r="Y127" s="254">
        <v>0</v>
      </c>
    </row>
    <row r="128" spans="1:64" x14ac:dyDescent="0.3">
      <c r="A128" s="84">
        <v>32394</v>
      </c>
      <c r="B128" s="38" t="s">
        <v>130</v>
      </c>
      <c r="C128" s="115">
        <v>136.53999999999996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109">
        <v>136.53999999999996</v>
      </c>
      <c r="K128" s="109">
        <v>0</v>
      </c>
      <c r="L128" s="62">
        <v>0</v>
      </c>
      <c r="M128" s="62">
        <v>0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  <c r="S128" s="62">
        <v>0</v>
      </c>
      <c r="T128" s="62">
        <v>0</v>
      </c>
      <c r="U128" s="62">
        <v>0</v>
      </c>
      <c r="V128" s="62">
        <v>0</v>
      </c>
      <c r="W128" s="62">
        <v>0</v>
      </c>
      <c r="X128" s="62">
        <v>0</v>
      </c>
      <c r="Y128" s="254">
        <v>0</v>
      </c>
    </row>
    <row r="129" spans="1:64" x14ac:dyDescent="0.3">
      <c r="A129" s="84">
        <v>32395</v>
      </c>
      <c r="B129" s="38" t="s">
        <v>137</v>
      </c>
      <c r="C129" s="115">
        <v>0</v>
      </c>
      <c r="D129" s="62">
        <v>0</v>
      </c>
      <c r="E129" s="62">
        <v>0</v>
      </c>
      <c r="F129" s="62">
        <v>0</v>
      </c>
      <c r="G129" s="62">
        <v>0</v>
      </c>
      <c r="H129" s="62">
        <v>0</v>
      </c>
      <c r="I129" s="62">
        <v>0</v>
      </c>
      <c r="J129" s="109">
        <v>0</v>
      </c>
      <c r="K129" s="109">
        <v>0</v>
      </c>
      <c r="L129" s="62">
        <v>0</v>
      </c>
      <c r="M129" s="62">
        <v>0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  <c r="S129" s="62">
        <v>0</v>
      </c>
      <c r="T129" s="62">
        <v>0</v>
      </c>
      <c r="U129" s="62">
        <v>0</v>
      </c>
      <c r="V129" s="62">
        <v>0</v>
      </c>
      <c r="W129" s="62">
        <v>0</v>
      </c>
      <c r="X129" s="62">
        <v>0</v>
      </c>
      <c r="Y129" s="254">
        <v>0</v>
      </c>
    </row>
    <row r="130" spans="1:64" x14ac:dyDescent="0.3">
      <c r="A130" s="84">
        <v>32396</v>
      </c>
      <c r="B130" s="38" t="s">
        <v>113</v>
      </c>
      <c r="C130" s="115">
        <v>0</v>
      </c>
      <c r="D130" s="62">
        <v>0</v>
      </c>
      <c r="E130" s="62">
        <v>0</v>
      </c>
      <c r="F130" s="62">
        <v>0</v>
      </c>
      <c r="G130" s="62">
        <v>0</v>
      </c>
      <c r="H130" s="62">
        <v>0</v>
      </c>
      <c r="I130" s="62">
        <v>0</v>
      </c>
      <c r="J130" s="109">
        <v>0</v>
      </c>
      <c r="K130" s="109">
        <v>0</v>
      </c>
      <c r="L130" s="62">
        <v>0</v>
      </c>
      <c r="M130" s="62">
        <v>0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0</v>
      </c>
      <c r="W130" s="62">
        <v>0</v>
      </c>
      <c r="X130" s="62">
        <v>0</v>
      </c>
      <c r="Y130" s="254">
        <v>0</v>
      </c>
    </row>
    <row r="131" spans="1:64" ht="19.5" thickBot="1" x14ac:dyDescent="0.35">
      <c r="A131" s="82">
        <v>32399</v>
      </c>
      <c r="B131" s="34" t="s">
        <v>114</v>
      </c>
      <c r="C131" s="113">
        <v>1300</v>
      </c>
      <c r="D131" s="63">
        <v>1500</v>
      </c>
      <c r="E131" s="63">
        <v>-800</v>
      </c>
      <c r="F131" s="63">
        <v>0</v>
      </c>
      <c r="G131" s="63">
        <v>0</v>
      </c>
      <c r="H131" s="63">
        <v>0</v>
      </c>
      <c r="I131" s="63">
        <v>0</v>
      </c>
      <c r="J131" s="111">
        <v>1000</v>
      </c>
      <c r="K131" s="111">
        <v>-400</v>
      </c>
      <c r="L131" s="63">
        <v>0</v>
      </c>
      <c r="M131" s="63">
        <v>0</v>
      </c>
      <c r="N131" s="63">
        <v>0</v>
      </c>
      <c r="O131" s="63">
        <v>0</v>
      </c>
      <c r="P131" s="63">
        <v>0</v>
      </c>
      <c r="Q131" s="63">
        <v>0</v>
      </c>
      <c r="R131" s="63">
        <v>0</v>
      </c>
      <c r="S131" s="63">
        <v>0</v>
      </c>
      <c r="T131" s="63">
        <v>0</v>
      </c>
      <c r="U131" s="63">
        <v>0</v>
      </c>
      <c r="V131" s="63">
        <v>0</v>
      </c>
      <c r="W131" s="63">
        <v>0</v>
      </c>
      <c r="X131" s="63">
        <v>0</v>
      </c>
      <c r="Y131" s="255">
        <v>0</v>
      </c>
    </row>
    <row r="132" spans="1:64" s="31" customFormat="1" ht="19.5" thickBot="1" x14ac:dyDescent="0.35">
      <c r="A132" s="64">
        <v>324</v>
      </c>
      <c r="B132" s="65" t="s">
        <v>26</v>
      </c>
      <c r="C132" s="166">
        <v>9978.2099999999991</v>
      </c>
      <c r="D132" s="66">
        <v>4000</v>
      </c>
      <c r="E132" s="107">
        <v>0</v>
      </c>
      <c r="F132" s="107">
        <v>1470</v>
      </c>
      <c r="G132" s="107">
        <v>0</v>
      </c>
      <c r="H132" s="66">
        <v>0</v>
      </c>
      <c r="I132" s="66">
        <v>0</v>
      </c>
      <c r="J132" s="167">
        <v>3500</v>
      </c>
      <c r="K132" s="167">
        <v>0</v>
      </c>
      <c r="L132" s="66">
        <v>0</v>
      </c>
      <c r="M132" s="107">
        <v>1500</v>
      </c>
      <c r="N132" s="107">
        <f>N135</f>
        <v>-491.79</v>
      </c>
      <c r="O132" s="66">
        <v>0</v>
      </c>
      <c r="P132" s="66">
        <v>0</v>
      </c>
      <c r="Q132" s="66">
        <v>0</v>
      </c>
      <c r="R132" s="66">
        <v>0</v>
      </c>
      <c r="S132" s="66">
        <v>0</v>
      </c>
      <c r="T132" s="66">
        <v>0</v>
      </c>
      <c r="U132" s="66">
        <v>0</v>
      </c>
      <c r="V132" s="66">
        <v>0</v>
      </c>
      <c r="W132" s="66">
        <v>0</v>
      </c>
      <c r="X132" s="66">
        <v>0</v>
      </c>
      <c r="Y132" s="252">
        <v>0</v>
      </c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</row>
    <row r="133" spans="1:64" s="35" customFormat="1" x14ac:dyDescent="0.3">
      <c r="A133" s="180">
        <v>3241</v>
      </c>
      <c r="B133" s="193" t="s">
        <v>26</v>
      </c>
      <c r="C133" s="182">
        <v>9978.2099999999991</v>
      </c>
      <c r="D133" s="191">
        <v>4000</v>
      </c>
      <c r="E133" s="190">
        <v>0</v>
      </c>
      <c r="F133" s="190">
        <v>1470</v>
      </c>
      <c r="G133" s="190">
        <v>0</v>
      </c>
      <c r="H133" s="191">
        <v>0</v>
      </c>
      <c r="I133" s="191">
        <v>0</v>
      </c>
      <c r="J133" s="186">
        <v>3500</v>
      </c>
      <c r="K133" s="186">
        <v>0</v>
      </c>
      <c r="L133" s="191">
        <v>0</v>
      </c>
      <c r="M133" s="190">
        <v>1500</v>
      </c>
      <c r="N133" s="190">
        <f>N135</f>
        <v>-491.79</v>
      </c>
      <c r="O133" s="191">
        <v>0</v>
      </c>
      <c r="P133" s="191">
        <v>0</v>
      </c>
      <c r="Q133" s="191">
        <v>0</v>
      </c>
      <c r="R133" s="191">
        <v>0</v>
      </c>
      <c r="S133" s="191">
        <v>0</v>
      </c>
      <c r="T133" s="191">
        <v>0</v>
      </c>
      <c r="U133" s="191">
        <v>0</v>
      </c>
      <c r="V133" s="191">
        <v>0</v>
      </c>
      <c r="W133" s="191">
        <v>0</v>
      </c>
      <c r="X133" s="191">
        <v>0</v>
      </c>
      <c r="Y133" s="264">
        <v>0</v>
      </c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</row>
    <row r="134" spans="1:64" x14ac:dyDescent="0.3">
      <c r="A134" s="84">
        <v>32411</v>
      </c>
      <c r="B134" s="38" t="s">
        <v>120</v>
      </c>
      <c r="C134" s="115">
        <v>1000</v>
      </c>
      <c r="D134" s="62">
        <v>0</v>
      </c>
      <c r="E134" s="62">
        <v>0</v>
      </c>
      <c r="F134" s="62">
        <v>0</v>
      </c>
      <c r="G134" s="62">
        <v>0</v>
      </c>
      <c r="H134" s="62">
        <v>0</v>
      </c>
      <c r="I134" s="62">
        <v>0</v>
      </c>
      <c r="J134" s="109">
        <v>1000</v>
      </c>
      <c r="K134" s="109">
        <v>0</v>
      </c>
      <c r="L134" s="62">
        <v>0</v>
      </c>
      <c r="M134" s="62">
        <v>0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  <c r="T134" s="62">
        <v>0</v>
      </c>
      <c r="U134" s="62">
        <v>0</v>
      </c>
      <c r="V134" s="62">
        <v>0</v>
      </c>
      <c r="W134" s="62">
        <v>0</v>
      </c>
      <c r="X134" s="62">
        <v>0</v>
      </c>
      <c r="Y134" s="254">
        <v>0</v>
      </c>
    </row>
    <row r="135" spans="1:64" x14ac:dyDescent="0.3">
      <c r="A135" s="84">
        <v>32412</v>
      </c>
      <c r="B135" s="38" t="s">
        <v>129</v>
      </c>
      <c r="C135" s="115">
        <v>8978.2099999999991</v>
      </c>
      <c r="D135" s="62">
        <v>4000</v>
      </c>
      <c r="E135" s="62">
        <v>0</v>
      </c>
      <c r="F135" s="62">
        <v>1470</v>
      </c>
      <c r="G135" s="62">
        <v>0</v>
      </c>
      <c r="H135" s="62">
        <v>0</v>
      </c>
      <c r="I135" s="62">
        <v>0</v>
      </c>
      <c r="J135" s="109">
        <v>2500</v>
      </c>
      <c r="K135" s="109">
        <v>0</v>
      </c>
      <c r="L135" s="62">
        <v>0</v>
      </c>
      <c r="M135" s="62">
        <v>1500</v>
      </c>
      <c r="N135" s="62">
        <v>-491.79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0</v>
      </c>
      <c r="U135" s="62">
        <v>0</v>
      </c>
      <c r="V135" s="62">
        <v>0</v>
      </c>
      <c r="W135" s="62">
        <v>0</v>
      </c>
      <c r="X135" s="62">
        <v>0</v>
      </c>
      <c r="Y135" s="254">
        <v>0</v>
      </c>
    </row>
    <row r="136" spans="1:64" s="31" customFormat="1" ht="36.75" x14ac:dyDescent="0.3">
      <c r="A136" s="294">
        <v>329</v>
      </c>
      <c r="B136" s="278" t="s">
        <v>2</v>
      </c>
      <c r="C136" s="277">
        <v>8974.0299999999988</v>
      </c>
      <c r="D136" s="275">
        <v>0</v>
      </c>
      <c r="E136" s="275">
        <v>0</v>
      </c>
      <c r="F136" s="275">
        <v>0</v>
      </c>
      <c r="G136" s="275">
        <v>0</v>
      </c>
      <c r="H136" s="275">
        <v>0</v>
      </c>
      <c r="I136" s="275">
        <v>0</v>
      </c>
      <c r="J136" s="279">
        <v>7100</v>
      </c>
      <c r="K136" s="279">
        <f>K137+K143+K145+K150</f>
        <v>-1825.97</v>
      </c>
      <c r="L136" s="275">
        <v>0</v>
      </c>
      <c r="M136" s="276">
        <v>3700</v>
      </c>
      <c r="N136" s="276">
        <v>0</v>
      </c>
      <c r="O136" s="275">
        <v>0</v>
      </c>
      <c r="P136" s="275">
        <v>0</v>
      </c>
      <c r="Q136" s="275">
        <v>0</v>
      </c>
      <c r="R136" s="275">
        <v>0</v>
      </c>
      <c r="S136" s="275">
        <v>0</v>
      </c>
      <c r="T136" s="275">
        <v>0</v>
      </c>
      <c r="U136" s="275">
        <v>0</v>
      </c>
      <c r="V136" s="275">
        <v>0</v>
      </c>
      <c r="W136" s="275">
        <v>0</v>
      </c>
      <c r="X136" s="275">
        <v>0</v>
      </c>
      <c r="Y136" s="295">
        <v>0</v>
      </c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</row>
    <row r="137" spans="1:64" s="43" customFormat="1" x14ac:dyDescent="0.3">
      <c r="A137" s="83">
        <v>3292</v>
      </c>
      <c r="B137" s="37" t="s">
        <v>53</v>
      </c>
      <c r="C137" s="114">
        <v>1374.03</v>
      </c>
      <c r="D137" s="59">
        <v>0</v>
      </c>
      <c r="E137" s="59">
        <v>0</v>
      </c>
      <c r="F137" s="59">
        <v>0</v>
      </c>
      <c r="G137" s="59">
        <v>0</v>
      </c>
      <c r="H137" s="59">
        <v>0</v>
      </c>
      <c r="I137" s="59">
        <v>0</v>
      </c>
      <c r="J137" s="108">
        <v>2300</v>
      </c>
      <c r="K137" s="108">
        <f>K138+K139</f>
        <v>-925.97</v>
      </c>
      <c r="L137" s="59">
        <v>0</v>
      </c>
      <c r="M137" s="104">
        <v>0</v>
      </c>
      <c r="N137" s="104">
        <v>0</v>
      </c>
      <c r="O137" s="59">
        <v>0</v>
      </c>
      <c r="P137" s="59">
        <v>0</v>
      </c>
      <c r="Q137" s="59">
        <v>0</v>
      </c>
      <c r="R137" s="59">
        <v>0</v>
      </c>
      <c r="S137" s="59">
        <v>0</v>
      </c>
      <c r="T137" s="59">
        <v>0</v>
      </c>
      <c r="U137" s="59">
        <v>0</v>
      </c>
      <c r="V137" s="59">
        <v>0</v>
      </c>
      <c r="W137" s="59">
        <v>0</v>
      </c>
      <c r="X137" s="59">
        <v>0</v>
      </c>
      <c r="Y137" s="263">
        <v>0</v>
      </c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</row>
    <row r="138" spans="1:64" s="32" customFormat="1" ht="36.75" x14ac:dyDescent="0.3">
      <c r="A138" s="85">
        <v>32921</v>
      </c>
      <c r="B138" s="41" t="s">
        <v>127</v>
      </c>
      <c r="C138" s="115">
        <v>549.86</v>
      </c>
      <c r="D138" s="61">
        <v>0</v>
      </c>
      <c r="E138" s="61">
        <v>0</v>
      </c>
      <c r="F138" s="61">
        <v>0</v>
      </c>
      <c r="G138" s="61">
        <v>0</v>
      </c>
      <c r="H138" s="61">
        <v>0</v>
      </c>
      <c r="I138" s="61">
        <v>0</v>
      </c>
      <c r="J138" s="109">
        <v>1100</v>
      </c>
      <c r="K138" s="109">
        <v>-550.14</v>
      </c>
      <c r="L138" s="61">
        <v>0</v>
      </c>
      <c r="M138" s="105">
        <v>0</v>
      </c>
      <c r="N138" s="105">
        <v>0</v>
      </c>
      <c r="O138" s="61">
        <v>0</v>
      </c>
      <c r="P138" s="61">
        <v>0</v>
      </c>
      <c r="Q138" s="61">
        <v>0</v>
      </c>
      <c r="R138" s="61">
        <v>0</v>
      </c>
      <c r="S138" s="61">
        <v>0</v>
      </c>
      <c r="T138" s="61">
        <v>0</v>
      </c>
      <c r="U138" s="61">
        <v>0</v>
      </c>
      <c r="V138" s="61">
        <v>0</v>
      </c>
      <c r="W138" s="61">
        <v>0</v>
      </c>
      <c r="X138" s="61">
        <v>0</v>
      </c>
      <c r="Y138" s="265">
        <v>0</v>
      </c>
    </row>
    <row r="139" spans="1:64" s="32" customFormat="1" ht="36.75" x14ac:dyDescent="0.3">
      <c r="A139" s="85">
        <v>32922</v>
      </c>
      <c r="B139" s="41" t="s">
        <v>128</v>
      </c>
      <c r="C139" s="115">
        <v>824.17000000000007</v>
      </c>
      <c r="D139" s="61">
        <v>0</v>
      </c>
      <c r="E139" s="61">
        <v>0</v>
      </c>
      <c r="F139" s="61">
        <v>0</v>
      </c>
      <c r="G139" s="61">
        <v>0</v>
      </c>
      <c r="H139" s="61">
        <v>0</v>
      </c>
      <c r="I139" s="61">
        <v>0</v>
      </c>
      <c r="J139" s="109">
        <v>1200</v>
      </c>
      <c r="K139" s="109">
        <v>-375.83</v>
      </c>
      <c r="L139" s="61">
        <v>0</v>
      </c>
      <c r="M139" s="105">
        <v>0</v>
      </c>
      <c r="N139" s="105">
        <v>0</v>
      </c>
      <c r="O139" s="61">
        <v>0</v>
      </c>
      <c r="P139" s="61">
        <v>0</v>
      </c>
      <c r="Q139" s="61">
        <v>0</v>
      </c>
      <c r="R139" s="61">
        <v>0</v>
      </c>
      <c r="S139" s="61">
        <v>0</v>
      </c>
      <c r="T139" s="61">
        <v>0</v>
      </c>
      <c r="U139" s="61">
        <v>0</v>
      </c>
      <c r="V139" s="61">
        <v>0</v>
      </c>
      <c r="W139" s="61">
        <v>0</v>
      </c>
      <c r="X139" s="61">
        <v>0</v>
      </c>
      <c r="Y139" s="265">
        <v>0</v>
      </c>
    </row>
    <row r="140" spans="1:64" s="31" customFormat="1" ht="18" customHeight="1" x14ac:dyDescent="0.3">
      <c r="A140" s="91">
        <v>32923</v>
      </c>
      <c r="B140" s="88" t="s">
        <v>115</v>
      </c>
      <c r="C140" s="115">
        <v>0</v>
      </c>
      <c r="D140" s="62">
        <v>0</v>
      </c>
      <c r="E140" s="62">
        <v>0</v>
      </c>
      <c r="F140" s="89">
        <v>0</v>
      </c>
      <c r="G140" s="89">
        <v>0</v>
      </c>
      <c r="H140" s="89">
        <v>0</v>
      </c>
      <c r="I140" s="89">
        <v>0</v>
      </c>
      <c r="J140" s="109">
        <v>0</v>
      </c>
      <c r="K140" s="109">
        <v>0</v>
      </c>
      <c r="L140" s="62">
        <v>0</v>
      </c>
      <c r="M140" s="62">
        <v>0</v>
      </c>
      <c r="N140" s="89">
        <v>0</v>
      </c>
      <c r="O140" s="89">
        <v>0</v>
      </c>
      <c r="P140" s="89">
        <v>0</v>
      </c>
      <c r="Q140" s="62">
        <v>0</v>
      </c>
      <c r="R140" s="62">
        <v>0</v>
      </c>
      <c r="S140" s="62">
        <v>0</v>
      </c>
      <c r="T140" s="62">
        <v>0</v>
      </c>
      <c r="U140" s="62">
        <v>0</v>
      </c>
      <c r="V140" s="62">
        <v>0</v>
      </c>
      <c r="W140" s="62">
        <v>0</v>
      </c>
      <c r="X140" s="62">
        <v>0</v>
      </c>
      <c r="Y140" s="268">
        <v>0</v>
      </c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</row>
    <row r="141" spans="1:64" s="43" customFormat="1" x14ac:dyDescent="0.3">
      <c r="A141" s="83">
        <v>3293</v>
      </c>
      <c r="B141" s="37" t="s">
        <v>44</v>
      </c>
      <c r="C141" s="114">
        <v>2000</v>
      </c>
      <c r="D141" s="59">
        <v>0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108">
        <v>2000</v>
      </c>
      <c r="K141" s="108">
        <v>0</v>
      </c>
      <c r="L141" s="59">
        <v>0</v>
      </c>
      <c r="M141" s="104">
        <v>0</v>
      </c>
      <c r="N141" s="104">
        <v>0</v>
      </c>
      <c r="O141" s="59">
        <v>0</v>
      </c>
      <c r="P141" s="59">
        <v>0</v>
      </c>
      <c r="Q141" s="59">
        <v>0</v>
      </c>
      <c r="R141" s="59">
        <v>0</v>
      </c>
      <c r="S141" s="59">
        <v>0</v>
      </c>
      <c r="T141" s="59">
        <v>0</v>
      </c>
      <c r="U141" s="59">
        <v>0</v>
      </c>
      <c r="V141" s="59">
        <v>0</v>
      </c>
      <c r="W141" s="59">
        <v>0</v>
      </c>
      <c r="X141" s="59">
        <v>0</v>
      </c>
      <c r="Y141" s="263">
        <v>0</v>
      </c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</row>
    <row r="142" spans="1:64" s="31" customFormat="1" x14ac:dyDescent="0.3">
      <c r="A142" s="84">
        <v>32931</v>
      </c>
      <c r="B142" s="39" t="s">
        <v>44</v>
      </c>
      <c r="C142" s="115">
        <v>2000</v>
      </c>
      <c r="D142" s="62">
        <v>0</v>
      </c>
      <c r="E142" s="62">
        <v>0</v>
      </c>
      <c r="F142" s="62">
        <v>0</v>
      </c>
      <c r="G142" s="62">
        <v>0</v>
      </c>
      <c r="H142" s="62">
        <v>0</v>
      </c>
      <c r="I142" s="62">
        <v>0</v>
      </c>
      <c r="J142" s="109">
        <v>2000</v>
      </c>
      <c r="K142" s="109">
        <v>0</v>
      </c>
      <c r="L142" s="62">
        <v>0</v>
      </c>
      <c r="M142" s="62">
        <v>0</v>
      </c>
      <c r="N142" s="62">
        <v>0</v>
      </c>
      <c r="O142" s="62">
        <v>0</v>
      </c>
      <c r="P142" s="62">
        <v>0</v>
      </c>
      <c r="Q142" s="62">
        <v>0</v>
      </c>
      <c r="R142" s="62">
        <v>0</v>
      </c>
      <c r="S142" s="62">
        <v>0</v>
      </c>
      <c r="T142" s="62">
        <v>0</v>
      </c>
      <c r="U142" s="62">
        <v>0</v>
      </c>
      <c r="V142" s="62">
        <v>0</v>
      </c>
      <c r="W142" s="62">
        <v>0</v>
      </c>
      <c r="X142" s="62">
        <v>0</v>
      </c>
      <c r="Y142" s="254">
        <v>0</v>
      </c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</row>
    <row r="143" spans="1:64" s="35" customFormat="1" x14ac:dyDescent="0.3">
      <c r="A143" s="83">
        <v>3294</v>
      </c>
      <c r="B143" s="37" t="s">
        <v>45</v>
      </c>
      <c r="C143" s="114">
        <v>1200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108">
        <v>1500</v>
      </c>
      <c r="K143" s="108">
        <f>K144</f>
        <v>-300</v>
      </c>
      <c r="L143" s="59">
        <v>0</v>
      </c>
      <c r="M143" s="104">
        <v>0</v>
      </c>
      <c r="N143" s="104">
        <v>0</v>
      </c>
      <c r="O143" s="59">
        <v>0</v>
      </c>
      <c r="P143" s="59">
        <v>0</v>
      </c>
      <c r="Q143" s="59">
        <v>0</v>
      </c>
      <c r="R143" s="59">
        <v>0</v>
      </c>
      <c r="S143" s="59">
        <v>0</v>
      </c>
      <c r="T143" s="59">
        <v>0</v>
      </c>
      <c r="U143" s="59">
        <v>0</v>
      </c>
      <c r="V143" s="59">
        <v>0</v>
      </c>
      <c r="W143" s="59">
        <v>0</v>
      </c>
      <c r="X143" s="59">
        <v>0</v>
      </c>
      <c r="Y143" s="263">
        <v>0</v>
      </c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</row>
    <row r="144" spans="1:64" x14ac:dyDescent="0.3">
      <c r="A144" s="84">
        <v>32941</v>
      </c>
      <c r="B144" s="39" t="s">
        <v>116</v>
      </c>
      <c r="C144" s="115">
        <v>1200</v>
      </c>
      <c r="D144" s="62">
        <v>0</v>
      </c>
      <c r="E144" s="62">
        <v>0</v>
      </c>
      <c r="F144" s="62">
        <v>0</v>
      </c>
      <c r="G144" s="62">
        <v>0</v>
      </c>
      <c r="H144" s="62">
        <v>0</v>
      </c>
      <c r="I144" s="62">
        <v>0</v>
      </c>
      <c r="J144" s="109">
        <v>1500</v>
      </c>
      <c r="K144" s="109">
        <v>-300</v>
      </c>
      <c r="L144" s="62">
        <v>0</v>
      </c>
      <c r="M144" s="62">
        <v>0</v>
      </c>
      <c r="N144" s="62">
        <v>0</v>
      </c>
      <c r="O144" s="62">
        <v>0</v>
      </c>
      <c r="P144" s="62">
        <v>0</v>
      </c>
      <c r="Q144" s="62">
        <v>0</v>
      </c>
      <c r="R144" s="62">
        <v>0</v>
      </c>
      <c r="S144" s="62">
        <v>0</v>
      </c>
      <c r="T144" s="62">
        <v>0</v>
      </c>
      <c r="U144" s="62">
        <v>0</v>
      </c>
      <c r="V144" s="62">
        <v>0</v>
      </c>
      <c r="W144" s="62">
        <v>0</v>
      </c>
      <c r="X144" s="62">
        <v>0</v>
      </c>
      <c r="Y144" s="254">
        <v>0</v>
      </c>
    </row>
    <row r="145" spans="1:64" s="35" customFormat="1" x14ac:dyDescent="0.3">
      <c r="A145" s="83">
        <v>3295</v>
      </c>
      <c r="B145" s="44" t="s">
        <v>54</v>
      </c>
      <c r="C145" s="114">
        <v>3900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108">
        <v>600</v>
      </c>
      <c r="K145" s="108">
        <f>K147+K149</f>
        <v>-400</v>
      </c>
      <c r="L145" s="59">
        <v>0</v>
      </c>
      <c r="M145" s="104">
        <v>3700</v>
      </c>
      <c r="N145" s="104">
        <v>0</v>
      </c>
      <c r="O145" s="59">
        <v>0</v>
      </c>
      <c r="P145" s="59">
        <v>0</v>
      </c>
      <c r="Q145" s="59">
        <v>0</v>
      </c>
      <c r="R145" s="59">
        <v>0</v>
      </c>
      <c r="S145" s="59">
        <v>0</v>
      </c>
      <c r="T145" s="59">
        <v>0</v>
      </c>
      <c r="U145" s="59">
        <v>0</v>
      </c>
      <c r="V145" s="59">
        <v>0</v>
      </c>
      <c r="W145" s="59">
        <v>0</v>
      </c>
      <c r="X145" s="59">
        <v>0</v>
      </c>
      <c r="Y145" s="263">
        <v>0</v>
      </c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</row>
    <row r="146" spans="1:64" s="30" customFormat="1" ht="17.25" customHeight="1" x14ac:dyDescent="0.3">
      <c r="A146" s="85">
        <v>32952</v>
      </c>
      <c r="B146" s="90" t="s">
        <v>156</v>
      </c>
      <c r="C146" s="115">
        <v>0</v>
      </c>
      <c r="D146" s="61">
        <v>0</v>
      </c>
      <c r="E146" s="61">
        <v>0</v>
      </c>
      <c r="F146" s="61">
        <v>0</v>
      </c>
      <c r="G146" s="61">
        <v>0</v>
      </c>
      <c r="H146" s="61">
        <v>0</v>
      </c>
      <c r="I146" s="61">
        <v>0</v>
      </c>
      <c r="J146" s="110">
        <v>0</v>
      </c>
      <c r="K146" s="110">
        <v>0</v>
      </c>
      <c r="L146" s="61">
        <v>0</v>
      </c>
      <c r="M146" s="105">
        <v>0</v>
      </c>
      <c r="N146" s="105">
        <v>0</v>
      </c>
      <c r="O146" s="61">
        <v>0</v>
      </c>
      <c r="P146" s="61">
        <v>0</v>
      </c>
      <c r="Q146" s="61">
        <v>0</v>
      </c>
      <c r="R146" s="61">
        <v>0</v>
      </c>
      <c r="S146" s="61">
        <v>0</v>
      </c>
      <c r="T146" s="61">
        <v>0</v>
      </c>
      <c r="U146" s="61">
        <v>0</v>
      </c>
      <c r="V146" s="61">
        <v>0</v>
      </c>
      <c r="W146" s="61">
        <v>0</v>
      </c>
      <c r="X146" s="61">
        <v>0</v>
      </c>
      <c r="Y146" s="265">
        <v>0</v>
      </c>
    </row>
    <row r="147" spans="1:64" s="30" customFormat="1" x14ac:dyDescent="0.3">
      <c r="A147" s="85">
        <v>32953</v>
      </c>
      <c r="B147" s="90" t="s">
        <v>126</v>
      </c>
      <c r="C147" s="115">
        <v>100</v>
      </c>
      <c r="D147" s="61">
        <v>0</v>
      </c>
      <c r="E147" s="61">
        <v>0</v>
      </c>
      <c r="F147" s="61">
        <v>0</v>
      </c>
      <c r="G147" s="61">
        <v>0</v>
      </c>
      <c r="H147" s="61">
        <v>0</v>
      </c>
      <c r="I147" s="61">
        <v>0</v>
      </c>
      <c r="J147" s="109">
        <v>300</v>
      </c>
      <c r="K147" s="109">
        <v>-200</v>
      </c>
      <c r="L147" s="61">
        <v>0</v>
      </c>
      <c r="M147" s="105">
        <v>0</v>
      </c>
      <c r="N147" s="105">
        <v>0</v>
      </c>
      <c r="O147" s="61">
        <v>0</v>
      </c>
      <c r="P147" s="61">
        <v>0</v>
      </c>
      <c r="Q147" s="61">
        <v>0</v>
      </c>
      <c r="R147" s="61">
        <v>0</v>
      </c>
      <c r="S147" s="61">
        <v>0</v>
      </c>
      <c r="T147" s="61">
        <v>0</v>
      </c>
      <c r="U147" s="61">
        <v>0</v>
      </c>
      <c r="V147" s="61">
        <v>0</v>
      </c>
      <c r="W147" s="61">
        <v>0</v>
      </c>
      <c r="X147" s="61">
        <v>0</v>
      </c>
      <c r="Y147" s="265">
        <v>0</v>
      </c>
    </row>
    <row r="148" spans="1:64" s="30" customFormat="1" x14ac:dyDescent="0.3">
      <c r="A148" s="85">
        <v>32955</v>
      </c>
      <c r="B148" s="90" t="s">
        <v>144</v>
      </c>
      <c r="C148" s="115">
        <v>3700</v>
      </c>
      <c r="D148" s="61">
        <v>0</v>
      </c>
      <c r="E148" s="61">
        <v>0</v>
      </c>
      <c r="F148" s="61">
        <v>0</v>
      </c>
      <c r="G148" s="61">
        <v>0</v>
      </c>
      <c r="H148" s="61">
        <v>0</v>
      </c>
      <c r="I148" s="61">
        <v>0</v>
      </c>
      <c r="J148" s="110">
        <v>0</v>
      </c>
      <c r="K148" s="110">
        <v>0</v>
      </c>
      <c r="L148" s="61">
        <v>0</v>
      </c>
      <c r="M148" s="105">
        <v>3700</v>
      </c>
      <c r="N148" s="105">
        <v>0</v>
      </c>
      <c r="O148" s="61">
        <v>0</v>
      </c>
      <c r="P148" s="61">
        <v>0</v>
      </c>
      <c r="Q148" s="61">
        <v>0</v>
      </c>
      <c r="R148" s="61">
        <v>0</v>
      </c>
      <c r="S148" s="61">
        <v>0</v>
      </c>
      <c r="T148" s="61">
        <v>0</v>
      </c>
      <c r="U148" s="61">
        <v>0</v>
      </c>
      <c r="V148" s="61">
        <v>0</v>
      </c>
      <c r="W148" s="61">
        <v>0</v>
      </c>
      <c r="X148" s="61">
        <v>0</v>
      </c>
      <c r="Y148" s="265">
        <v>0</v>
      </c>
    </row>
    <row r="149" spans="1:64" s="30" customFormat="1" x14ac:dyDescent="0.3">
      <c r="A149" s="85">
        <v>32959</v>
      </c>
      <c r="B149" s="90" t="s">
        <v>157</v>
      </c>
      <c r="C149" s="115">
        <v>100</v>
      </c>
      <c r="D149" s="61">
        <v>0</v>
      </c>
      <c r="E149" s="61">
        <v>0</v>
      </c>
      <c r="F149" s="61">
        <v>0</v>
      </c>
      <c r="G149" s="61">
        <v>0</v>
      </c>
      <c r="H149" s="61">
        <v>0</v>
      </c>
      <c r="I149" s="61">
        <v>0</v>
      </c>
      <c r="J149" s="110">
        <v>300</v>
      </c>
      <c r="K149" s="110">
        <v>-200</v>
      </c>
      <c r="L149" s="61">
        <v>0</v>
      </c>
      <c r="M149" s="105">
        <v>0</v>
      </c>
      <c r="N149" s="105">
        <v>0</v>
      </c>
      <c r="O149" s="61">
        <v>0</v>
      </c>
      <c r="P149" s="61">
        <v>0</v>
      </c>
      <c r="Q149" s="61">
        <v>0</v>
      </c>
      <c r="R149" s="61">
        <v>0</v>
      </c>
      <c r="S149" s="61">
        <v>0</v>
      </c>
      <c r="T149" s="61">
        <v>0</v>
      </c>
      <c r="U149" s="61">
        <v>0</v>
      </c>
      <c r="V149" s="61">
        <v>0</v>
      </c>
      <c r="W149" s="61">
        <v>0</v>
      </c>
      <c r="X149" s="61">
        <v>0</v>
      </c>
      <c r="Y149" s="265">
        <v>0</v>
      </c>
    </row>
    <row r="150" spans="1:64" s="35" customFormat="1" x14ac:dyDescent="0.3">
      <c r="A150" s="83">
        <v>3296</v>
      </c>
      <c r="B150" s="44" t="s">
        <v>158</v>
      </c>
      <c r="C150" s="114">
        <v>0</v>
      </c>
      <c r="D150" s="59">
        <v>0</v>
      </c>
      <c r="E150" s="59">
        <v>0</v>
      </c>
      <c r="F150" s="59">
        <v>0</v>
      </c>
      <c r="G150" s="59">
        <v>0</v>
      </c>
      <c r="H150" s="59">
        <v>0</v>
      </c>
      <c r="I150" s="59">
        <v>0</v>
      </c>
      <c r="J150" s="108">
        <v>200</v>
      </c>
      <c r="K150" s="108">
        <f>K151</f>
        <v>-200</v>
      </c>
      <c r="L150" s="59">
        <v>0</v>
      </c>
      <c r="M150" s="104">
        <v>0</v>
      </c>
      <c r="N150" s="104">
        <v>0</v>
      </c>
      <c r="O150" s="59">
        <v>0</v>
      </c>
      <c r="P150" s="59">
        <v>0</v>
      </c>
      <c r="Q150" s="59">
        <v>0</v>
      </c>
      <c r="R150" s="59">
        <v>0</v>
      </c>
      <c r="S150" s="59">
        <v>0</v>
      </c>
      <c r="T150" s="59">
        <v>0</v>
      </c>
      <c r="U150" s="59">
        <v>0</v>
      </c>
      <c r="V150" s="59">
        <v>0</v>
      </c>
      <c r="W150" s="59">
        <v>0</v>
      </c>
      <c r="X150" s="59">
        <v>0</v>
      </c>
      <c r="Y150" s="263">
        <v>0</v>
      </c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</row>
    <row r="151" spans="1:64" s="30" customFormat="1" ht="17.25" customHeight="1" x14ac:dyDescent="0.3">
      <c r="A151" s="85">
        <v>32961</v>
      </c>
      <c r="B151" s="90" t="s">
        <v>158</v>
      </c>
      <c r="C151" s="115">
        <v>0</v>
      </c>
      <c r="D151" s="61">
        <v>0</v>
      </c>
      <c r="E151" s="61">
        <v>0</v>
      </c>
      <c r="F151" s="61">
        <v>0</v>
      </c>
      <c r="G151" s="61">
        <v>0</v>
      </c>
      <c r="H151" s="61">
        <v>0</v>
      </c>
      <c r="I151" s="61">
        <v>0</v>
      </c>
      <c r="J151" s="110">
        <v>200</v>
      </c>
      <c r="K151" s="110">
        <v>-200</v>
      </c>
      <c r="L151" s="61">
        <v>0</v>
      </c>
      <c r="M151" s="105">
        <v>0</v>
      </c>
      <c r="N151" s="105">
        <v>0</v>
      </c>
      <c r="O151" s="61">
        <v>0</v>
      </c>
      <c r="P151" s="61">
        <v>0</v>
      </c>
      <c r="Q151" s="61">
        <v>0</v>
      </c>
      <c r="R151" s="61">
        <v>0</v>
      </c>
      <c r="S151" s="61">
        <v>0</v>
      </c>
      <c r="T151" s="61">
        <v>0</v>
      </c>
      <c r="U151" s="61">
        <v>0</v>
      </c>
      <c r="V151" s="61">
        <v>0</v>
      </c>
      <c r="W151" s="61">
        <v>0</v>
      </c>
      <c r="X151" s="61">
        <v>0</v>
      </c>
      <c r="Y151" s="265">
        <v>0</v>
      </c>
    </row>
    <row r="152" spans="1:64" s="35" customFormat="1" ht="36.75" x14ac:dyDescent="0.3">
      <c r="A152" s="83">
        <v>3299</v>
      </c>
      <c r="B152" s="37" t="s">
        <v>2</v>
      </c>
      <c r="C152" s="114">
        <v>500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108">
        <v>500</v>
      </c>
      <c r="K152" s="108">
        <v>0</v>
      </c>
      <c r="L152" s="59">
        <v>0</v>
      </c>
      <c r="M152" s="104">
        <v>0</v>
      </c>
      <c r="N152" s="104">
        <v>0</v>
      </c>
      <c r="O152" s="59">
        <v>0</v>
      </c>
      <c r="P152" s="59">
        <v>0</v>
      </c>
      <c r="Q152" s="59">
        <v>0</v>
      </c>
      <c r="R152" s="59">
        <v>0</v>
      </c>
      <c r="S152" s="59">
        <v>0</v>
      </c>
      <c r="T152" s="59">
        <v>0</v>
      </c>
      <c r="U152" s="59">
        <v>0</v>
      </c>
      <c r="V152" s="59">
        <v>0</v>
      </c>
      <c r="W152" s="59">
        <v>0</v>
      </c>
      <c r="X152" s="59">
        <v>0</v>
      </c>
      <c r="Y152" s="263">
        <v>0</v>
      </c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</row>
    <row r="153" spans="1:64" ht="36.75" customHeight="1" x14ac:dyDescent="0.3">
      <c r="A153" s="84">
        <v>32991</v>
      </c>
      <c r="B153" s="39" t="s">
        <v>118</v>
      </c>
      <c r="C153" s="115">
        <v>0</v>
      </c>
      <c r="D153" s="62">
        <v>0</v>
      </c>
      <c r="E153" s="62">
        <v>0</v>
      </c>
      <c r="F153" s="62">
        <v>0</v>
      </c>
      <c r="G153" s="62">
        <v>0</v>
      </c>
      <c r="H153" s="62">
        <v>0</v>
      </c>
      <c r="I153" s="62">
        <v>0</v>
      </c>
      <c r="J153" s="109">
        <v>0</v>
      </c>
      <c r="K153" s="109">
        <v>0</v>
      </c>
      <c r="L153" s="62">
        <v>0</v>
      </c>
      <c r="M153" s="62">
        <v>0</v>
      </c>
      <c r="N153" s="62">
        <v>0</v>
      </c>
      <c r="O153" s="62">
        <v>0</v>
      </c>
      <c r="P153" s="62">
        <v>0</v>
      </c>
      <c r="Q153" s="62">
        <v>0</v>
      </c>
      <c r="R153" s="62">
        <v>0</v>
      </c>
      <c r="S153" s="62">
        <v>0</v>
      </c>
      <c r="T153" s="62">
        <v>0</v>
      </c>
      <c r="U153" s="62">
        <v>0</v>
      </c>
      <c r="V153" s="62">
        <v>0</v>
      </c>
      <c r="W153" s="62">
        <v>0</v>
      </c>
      <c r="X153" s="62">
        <v>0</v>
      </c>
      <c r="Y153" s="254">
        <v>0</v>
      </c>
    </row>
    <row r="154" spans="1:64" ht="36.75" x14ac:dyDescent="0.3">
      <c r="A154" s="84">
        <v>32999</v>
      </c>
      <c r="B154" s="39" t="s">
        <v>2</v>
      </c>
      <c r="C154" s="115">
        <v>500</v>
      </c>
      <c r="D154" s="62">
        <v>0</v>
      </c>
      <c r="E154" s="62">
        <v>0</v>
      </c>
      <c r="F154" s="62">
        <v>0</v>
      </c>
      <c r="G154" s="62">
        <v>0</v>
      </c>
      <c r="H154" s="62">
        <v>0</v>
      </c>
      <c r="I154" s="62">
        <v>0</v>
      </c>
      <c r="J154" s="109">
        <v>500</v>
      </c>
      <c r="K154" s="109">
        <v>0</v>
      </c>
      <c r="L154" s="62">
        <v>0</v>
      </c>
      <c r="M154" s="62">
        <v>0</v>
      </c>
      <c r="N154" s="62">
        <v>0</v>
      </c>
      <c r="O154" s="62">
        <v>0</v>
      </c>
      <c r="P154" s="62">
        <v>0</v>
      </c>
      <c r="Q154" s="62">
        <v>0</v>
      </c>
      <c r="R154" s="62">
        <v>0</v>
      </c>
      <c r="S154" s="62">
        <v>0</v>
      </c>
      <c r="T154" s="62">
        <v>0</v>
      </c>
      <c r="U154" s="62">
        <v>0</v>
      </c>
      <c r="V154" s="62">
        <v>0</v>
      </c>
      <c r="W154" s="62">
        <v>0</v>
      </c>
      <c r="X154" s="62">
        <v>0</v>
      </c>
      <c r="Y154" s="254">
        <v>0</v>
      </c>
    </row>
    <row r="155" spans="1:64" x14ac:dyDescent="0.3">
      <c r="A155" s="294">
        <v>34</v>
      </c>
      <c r="B155" s="274" t="s">
        <v>5</v>
      </c>
      <c r="C155" s="277">
        <v>1170</v>
      </c>
      <c r="D155" s="275">
        <v>0</v>
      </c>
      <c r="E155" s="275">
        <v>0</v>
      </c>
      <c r="F155" s="275">
        <v>0</v>
      </c>
      <c r="G155" s="275">
        <v>0</v>
      </c>
      <c r="H155" s="275">
        <v>0</v>
      </c>
      <c r="I155" s="275">
        <v>0</v>
      </c>
      <c r="J155" s="279">
        <v>1170</v>
      </c>
      <c r="K155" s="279">
        <v>0</v>
      </c>
      <c r="L155" s="275">
        <v>0</v>
      </c>
      <c r="M155" s="276">
        <v>0</v>
      </c>
      <c r="N155" s="276">
        <v>0</v>
      </c>
      <c r="O155" s="275">
        <v>0</v>
      </c>
      <c r="P155" s="275">
        <v>0</v>
      </c>
      <c r="Q155" s="275">
        <v>0</v>
      </c>
      <c r="R155" s="275">
        <v>0</v>
      </c>
      <c r="S155" s="275">
        <v>0</v>
      </c>
      <c r="T155" s="275">
        <v>0</v>
      </c>
      <c r="U155" s="275">
        <v>0</v>
      </c>
      <c r="V155" s="275">
        <v>0</v>
      </c>
      <c r="W155" s="275">
        <v>0</v>
      </c>
      <c r="X155" s="275">
        <v>0</v>
      </c>
      <c r="Y155" s="295">
        <v>0</v>
      </c>
    </row>
    <row r="156" spans="1:64" s="31" customFormat="1" x14ac:dyDescent="0.3">
      <c r="A156" s="294">
        <v>343</v>
      </c>
      <c r="B156" s="274" t="s">
        <v>6</v>
      </c>
      <c r="C156" s="277">
        <v>1170</v>
      </c>
      <c r="D156" s="275">
        <v>0</v>
      </c>
      <c r="E156" s="275">
        <v>0</v>
      </c>
      <c r="F156" s="275">
        <v>0</v>
      </c>
      <c r="G156" s="275">
        <v>0</v>
      </c>
      <c r="H156" s="275">
        <v>0</v>
      </c>
      <c r="I156" s="275">
        <v>0</v>
      </c>
      <c r="J156" s="279">
        <v>1170</v>
      </c>
      <c r="K156" s="279">
        <v>0</v>
      </c>
      <c r="L156" s="275">
        <v>0</v>
      </c>
      <c r="M156" s="276">
        <v>0</v>
      </c>
      <c r="N156" s="276">
        <v>0</v>
      </c>
      <c r="O156" s="275">
        <v>0</v>
      </c>
      <c r="P156" s="275">
        <v>0</v>
      </c>
      <c r="Q156" s="275">
        <v>0</v>
      </c>
      <c r="R156" s="275">
        <v>0</v>
      </c>
      <c r="S156" s="275">
        <v>0</v>
      </c>
      <c r="T156" s="275">
        <v>0</v>
      </c>
      <c r="U156" s="275">
        <v>0</v>
      </c>
      <c r="V156" s="275">
        <v>0</v>
      </c>
      <c r="W156" s="275">
        <v>0</v>
      </c>
      <c r="X156" s="275">
        <v>0</v>
      </c>
      <c r="Y156" s="295">
        <v>0</v>
      </c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</row>
    <row r="157" spans="1:64" s="43" customFormat="1" x14ac:dyDescent="0.3">
      <c r="A157" s="83">
        <v>3431</v>
      </c>
      <c r="B157" s="36" t="s">
        <v>46</v>
      </c>
      <c r="C157" s="114">
        <v>1100</v>
      </c>
      <c r="D157" s="59">
        <v>0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108">
        <v>1100</v>
      </c>
      <c r="K157" s="108">
        <v>0</v>
      </c>
      <c r="L157" s="59">
        <v>0</v>
      </c>
      <c r="M157" s="104">
        <v>0</v>
      </c>
      <c r="N157" s="104">
        <v>0</v>
      </c>
      <c r="O157" s="59">
        <v>0</v>
      </c>
      <c r="P157" s="59">
        <v>0</v>
      </c>
      <c r="Q157" s="59">
        <v>0</v>
      </c>
      <c r="R157" s="59">
        <v>0</v>
      </c>
      <c r="S157" s="59">
        <v>0</v>
      </c>
      <c r="T157" s="59">
        <v>0</v>
      </c>
      <c r="U157" s="59">
        <v>0</v>
      </c>
      <c r="V157" s="59">
        <v>0</v>
      </c>
      <c r="W157" s="59">
        <v>0</v>
      </c>
      <c r="X157" s="59">
        <v>0</v>
      </c>
      <c r="Y157" s="263">
        <v>0</v>
      </c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</row>
    <row r="158" spans="1:64" s="31" customFormat="1" x14ac:dyDescent="0.3">
      <c r="A158" s="84">
        <v>34311</v>
      </c>
      <c r="B158" s="38" t="s">
        <v>117</v>
      </c>
      <c r="C158" s="115">
        <v>1000</v>
      </c>
      <c r="D158" s="62">
        <v>0</v>
      </c>
      <c r="E158" s="62">
        <v>0</v>
      </c>
      <c r="F158" s="62">
        <v>0</v>
      </c>
      <c r="G158" s="62">
        <v>0</v>
      </c>
      <c r="H158" s="62">
        <v>0</v>
      </c>
      <c r="I158" s="62">
        <v>0</v>
      </c>
      <c r="J158" s="109">
        <v>1000</v>
      </c>
      <c r="K158" s="109">
        <v>0</v>
      </c>
      <c r="L158" s="62">
        <v>0</v>
      </c>
      <c r="M158" s="62">
        <v>0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0</v>
      </c>
      <c r="W158" s="62">
        <v>0</v>
      </c>
      <c r="X158" s="62">
        <v>0</v>
      </c>
      <c r="Y158" s="254">
        <v>0</v>
      </c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</row>
    <row r="159" spans="1:64" s="31" customFormat="1" x14ac:dyDescent="0.3">
      <c r="A159" s="84">
        <v>34312</v>
      </c>
      <c r="B159" s="38" t="s">
        <v>151</v>
      </c>
      <c r="C159" s="115">
        <v>100</v>
      </c>
      <c r="D159" s="62">
        <v>0</v>
      </c>
      <c r="E159" s="62">
        <v>0</v>
      </c>
      <c r="F159" s="62">
        <v>0</v>
      </c>
      <c r="G159" s="62">
        <v>0</v>
      </c>
      <c r="H159" s="62">
        <v>0</v>
      </c>
      <c r="I159" s="62">
        <v>0</v>
      </c>
      <c r="J159" s="109">
        <v>100</v>
      </c>
      <c r="K159" s="109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0</v>
      </c>
      <c r="Q159" s="62">
        <v>0</v>
      </c>
      <c r="R159" s="62">
        <v>0</v>
      </c>
      <c r="S159" s="62">
        <v>0</v>
      </c>
      <c r="T159" s="62">
        <v>0</v>
      </c>
      <c r="U159" s="62">
        <v>0</v>
      </c>
      <c r="V159" s="62">
        <v>0</v>
      </c>
      <c r="W159" s="62">
        <v>0</v>
      </c>
      <c r="X159" s="62">
        <v>0</v>
      </c>
      <c r="Y159" s="254">
        <v>0</v>
      </c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</row>
    <row r="160" spans="1:64" s="43" customFormat="1" x14ac:dyDescent="0.3">
      <c r="A160" s="83">
        <v>3432</v>
      </c>
      <c r="B160" s="36" t="s">
        <v>63</v>
      </c>
      <c r="C160" s="114">
        <v>20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108">
        <v>20</v>
      </c>
      <c r="K160" s="108">
        <v>0</v>
      </c>
      <c r="L160" s="59">
        <v>0</v>
      </c>
      <c r="M160" s="104">
        <v>0</v>
      </c>
      <c r="N160" s="104">
        <v>0</v>
      </c>
      <c r="O160" s="59">
        <v>0</v>
      </c>
      <c r="P160" s="59">
        <v>0</v>
      </c>
      <c r="Q160" s="59">
        <v>0</v>
      </c>
      <c r="R160" s="59">
        <v>0</v>
      </c>
      <c r="S160" s="59">
        <v>0</v>
      </c>
      <c r="T160" s="59">
        <v>0</v>
      </c>
      <c r="U160" s="59">
        <v>0</v>
      </c>
      <c r="V160" s="59">
        <v>0</v>
      </c>
      <c r="W160" s="59">
        <v>0</v>
      </c>
      <c r="X160" s="59">
        <v>0</v>
      </c>
      <c r="Y160" s="263">
        <v>0</v>
      </c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</row>
    <row r="161" spans="1:64" s="43" customFormat="1" x14ac:dyDescent="0.3">
      <c r="A161" s="83">
        <v>3433</v>
      </c>
      <c r="B161" s="36" t="s">
        <v>52</v>
      </c>
      <c r="C161" s="114">
        <v>50</v>
      </c>
      <c r="D161" s="59">
        <v>0</v>
      </c>
      <c r="E161" s="59">
        <v>0</v>
      </c>
      <c r="F161" s="59">
        <v>0</v>
      </c>
      <c r="G161" s="59">
        <v>0</v>
      </c>
      <c r="H161" s="59">
        <v>0</v>
      </c>
      <c r="I161" s="59">
        <v>0</v>
      </c>
      <c r="J161" s="108">
        <v>50</v>
      </c>
      <c r="K161" s="108">
        <v>0</v>
      </c>
      <c r="L161" s="59">
        <v>0</v>
      </c>
      <c r="M161" s="104">
        <v>0</v>
      </c>
      <c r="N161" s="104">
        <v>0</v>
      </c>
      <c r="O161" s="59">
        <v>0</v>
      </c>
      <c r="P161" s="59">
        <v>0</v>
      </c>
      <c r="Q161" s="59">
        <v>0</v>
      </c>
      <c r="R161" s="59">
        <v>0</v>
      </c>
      <c r="S161" s="59">
        <v>0</v>
      </c>
      <c r="T161" s="59">
        <v>0</v>
      </c>
      <c r="U161" s="59">
        <v>0</v>
      </c>
      <c r="V161" s="59">
        <v>0</v>
      </c>
      <c r="W161" s="59">
        <v>0</v>
      </c>
      <c r="X161" s="59">
        <v>0</v>
      </c>
      <c r="Y161" s="263">
        <v>0</v>
      </c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</row>
    <row r="162" spans="1:64" s="32" customFormat="1" x14ac:dyDescent="0.3">
      <c r="A162" s="85">
        <v>34331</v>
      </c>
      <c r="B162" s="40" t="s">
        <v>164</v>
      </c>
      <c r="C162" s="115">
        <v>0</v>
      </c>
      <c r="D162" s="61">
        <v>0</v>
      </c>
      <c r="E162" s="61">
        <v>0</v>
      </c>
      <c r="F162" s="61">
        <v>0</v>
      </c>
      <c r="G162" s="61">
        <v>0</v>
      </c>
      <c r="H162" s="61">
        <v>0</v>
      </c>
      <c r="I162" s="61">
        <v>0</v>
      </c>
      <c r="J162" s="110">
        <v>0</v>
      </c>
      <c r="K162" s="110">
        <v>0</v>
      </c>
      <c r="L162" s="61">
        <v>0</v>
      </c>
      <c r="M162" s="105">
        <v>0</v>
      </c>
      <c r="N162" s="105">
        <v>0</v>
      </c>
      <c r="O162" s="61">
        <v>0</v>
      </c>
      <c r="P162" s="61">
        <v>0</v>
      </c>
      <c r="Q162" s="61">
        <v>0</v>
      </c>
      <c r="R162" s="61">
        <v>0</v>
      </c>
      <c r="S162" s="61">
        <v>0</v>
      </c>
      <c r="T162" s="61">
        <v>0</v>
      </c>
      <c r="U162" s="61">
        <v>0</v>
      </c>
      <c r="V162" s="61">
        <v>0</v>
      </c>
      <c r="W162" s="61">
        <v>0</v>
      </c>
      <c r="X162" s="61">
        <v>0</v>
      </c>
      <c r="Y162" s="265">
        <v>0</v>
      </c>
    </row>
    <row r="163" spans="1:64" s="32" customFormat="1" x14ac:dyDescent="0.3">
      <c r="A163" s="85">
        <v>34332</v>
      </c>
      <c r="B163" s="40" t="s">
        <v>165</v>
      </c>
      <c r="C163" s="115">
        <v>0</v>
      </c>
      <c r="D163" s="61">
        <v>0</v>
      </c>
      <c r="E163" s="61">
        <v>0</v>
      </c>
      <c r="F163" s="61">
        <v>0</v>
      </c>
      <c r="G163" s="61">
        <v>0</v>
      </c>
      <c r="H163" s="61">
        <v>0</v>
      </c>
      <c r="I163" s="61">
        <v>0</v>
      </c>
      <c r="J163" s="110">
        <v>0</v>
      </c>
      <c r="K163" s="110">
        <v>0</v>
      </c>
      <c r="L163" s="61">
        <v>0</v>
      </c>
      <c r="M163" s="105">
        <v>0</v>
      </c>
      <c r="N163" s="105">
        <v>0</v>
      </c>
      <c r="O163" s="61">
        <v>0</v>
      </c>
      <c r="P163" s="61">
        <v>0</v>
      </c>
      <c r="Q163" s="61">
        <v>0</v>
      </c>
      <c r="R163" s="61">
        <v>0</v>
      </c>
      <c r="S163" s="61">
        <v>0</v>
      </c>
      <c r="T163" s="61">
        <v>0</v>
      </c>
      <c r="U163" s="61">
        <v>0</v>
      </c>
      <c r="V163" s="61">
        <v>0</v>
      </c>
      <c r="W163" s="61">
        <v>0</v>
      </c>
      <c r="X163" s="61">
        <v>0</v>
      </c>
      <c r="Y163" s="265">
        <v>0</v>
      </c>
    </row>
    <row r="164" spans="1:64" s="30" customFormat="1" x14ac:dyDescent="0.3">
      <c r="A164" s="85">
        <v>34339</v>
      </c>
      <c r="B164" s="90" t="s">
        <v>166</v>
      </c>
      <c r="C164" s="115">
        <v>50</v>
      </c>
      <c r="D164" s="61">
        <v>0</v>
      </c>
      <c r="E164" s="61">
        <v>0</v>
      </c>
      <c r="F164" s="61">
        <v>0</v>
      </c>
      <c r="G164" s="61">
        <v>0</v>
      </c>
      <c r="H164" s="61">
        <v>0</v>
      </c>
      <c r="I164" s="61">
        <v>0</v>
      </c>
      <c r="J164" s="110">
        <v>50</v>
      </c>
      <c r="K164" s="110">
        <v>0</v>
      </c>
      <c r="L164" s="61">
        <v>0</v>
      </c>
      <c r="M164" s="105">
        <v>0</v>
      </c>
      <c r="N164" s="105">
        <v>0</v>
      </c>
      <c r="O164" s="61">
        <v>0</v>
      </c>
      <c r="P164" s="61">
        <v>0</v>
      </c>
      <c r="Q164" s="61">
        <v>0</v>
      </c>
      <c r="R164" s="61">
        <v>0</v>
      </c>
      <c r="S164" s="61">
        <v>0</v>
      </c>
      <c r="T164" s="61">
        <v>0</v>
      </c>
      <c r="U164" s="61">
        <v>0</v>
      </c>
      <c r="V164" s="61">
        <v>0</v>
      </c>
      <c r="W164" s="61">
        <v>0</v>
      </c>
      <c r="X164" s="61">
        <v>0</v>
      </c>
      <c r="Y164" s="265">
        <v>0</v>
      </c>
    </row>
    <row r="165" spans="1:64" s="30" customFormat="1" ht="36.75" customHeight="1" x14ac:dyDescent="0.3">
      <c r="A165" s="294">
        <v>372</v>
      </c>
      <c r="B165" s="278" t="s">
        <v>167</v>
      </c>
      <c r="C165" s="277">
        <v>800</v>
      </c>
      <c r="D165" s="275">
        <v>0</v>
      </c>
      <c r="E165" s="275">
        <v>0</v>
      </c>
      <c r="F165" s="275">
        <v>0</v>
      </c>
      <c r="G165" s="275">
        <v>0</v>
      </c>
      <c r="H165" s="275">
        <v>0</v>
      </c>
      <c r="I165" s="275">
        <v>0</v>
      </c>
      <c r="J165" s="279">
        <v>0</v>
      </c>
      <c r="K165" s="279">
        <v>0</v>
      </c>
      <c r="L165" s="275">
        <v>0</v>
      </c>
      <c r="M165" s="276">
        <v>800</v>
      </c>
      <c r="N165" s="276">
        <v>0</v>
      </c>
      <c r="O165" s="275">
        <v>0</v>
      </c>
      <c r="P165" s="275">
        <v>0</v>
      </c>
      <c r="Q165" s="275">
        <v>0</v>
      </c>
      <c r="R165" s="275">
        <v>0</v>
      </c>
      <c r="S165" s="275">
        <v>0</v>
      </c>
      <c r="T165" s="275">
        <v>0</v>
      </c>
      <c r="U165" s="275">
        <v>0</v>
      </c>
      <c r="V165" s="275">
        <v>0</v>
      </c>
      <c r="W165" s="275">
        <v>0</v>
      </c>
      <c r="X165" s="275">
        <v>0</v>
      </c>
      <c r="Y165" s="295">
        <v>0</v>
      </c>
    </row>
    <row r="166" spans="1:64" s="30" customFormat="1" ht="36.75" customHeight="1" x14ac:dyDescent="0.3">
      <c r="A166" s="296">
        <v>3721</v>
      </c>
      <c r="B166" s="280" t="s">
        <v>200</v>
      </c>
      <c r="C166" s="209">
        <v>800</v>
      </c>
      <c r="D166" s="281">
        <v>0</v>
      </c>
      <c r="E166" s="281">
        <v>0</v>
      </c>
      <c r="F166" s="281">
        <v>0</v>
      </c>
      <c r="G166" s="281">
        <v>0</v>
      </c>
      <c r="H166" s="281">
        <v>0</v>
      </c>
      <c r="I166" s="281">
        <v>0</v>
      </c>
      <c r="J166" s="282">
        <v>0</v>
      </c>
      <c r="K166" s="282">
        <v>0</v>
      </c>
      <c r="L166" s="281">
        <v>0</v>
      </c>
      <c r="M166" s="283">
        <v>800</v>
      </c>
      <c r="N166" s="283">
        <v>0</v>
      </c>
      <c r="O166" s="281">
        <v>0</v>
      </c>
      <c r="P166" s="281">
        <v>0</v>
      </c>
      <c r="Q166" s="281">
        <v>0</v>
      </c>
      <c r="R166" s="281">
        <v>0</v>
      </c>
      <c r="S166" s="281">
        <v>0</v>
      </c>
      <c r="T166" s="281">
        <v>0</v>
      </c>
      <c r="U166" s="281">
        <v>0</v>
      </c>
      <c r="V166" s="281">
        <v>0</v>
      </c>
      <c r="W166" s="281">
        <v>0</v>
      </c>
      <c r="X166" s="281">
        <v>0</v>
      </c>
      <c r="Y166" s="297">
        <v>0</v>
      </c>
    </row>
    <row r="167" spans="1:64" s="30" customFormat="1" ht="36.75" x14ac:dyDescent="0.3">
      <c r="A167" s="203">
        <v>37219</v>
      </c>
      <c r="B167" s="41" t="s">
        <v>201</v>
      </c>
      <c r="C167" s="204">
        <v>800</v>
      </c>
      <c r="D167" s="61">
        <v>0</v>
      </c>
      <c r="E167" s="61">
        <v>0</v>
      </c>
      <c r="F167" s="61">
        <v>0</v>
      </c>
      <c r="G167" s="61">
        <v>0</v>
      </c>
      <c r="H167" s="61">
        <v>0</v>
      </c>
      <c r="I167" s="61">
        <v>0</v>
      </c>
      <c r="J167" s="205">
        <v>0</v>
      </c>
      <c r="K167" s="205">
        <v>0</v>
      </c>
      <c r="L167" s="61">
        <v>0</v>
      </c>
      <c r="M167" s="206">
        <v>800</v>
      </c>
      <c r="N167" s="206">
        <v>0</v>
      </c>
      <c r="O167" s="61"/>
      <c r="P167" s="61"/>
      <c r="Q167" s="61"/>
      <c r="R167" s="61"/>
      <c r="S167" s="61">
        <v>0</v>
      </c>
      <c r="T167" s="61"/>
      <c r="U167" s="61">
        <v>0</v>
      </c>
      <c r="V167" s="61"/>
      <c r="W167" s="61"/>
      <c r="X167" s="61"/>
      <c r="Y167" s="265">
        <v>0</v>
      </c>
    </row>
    <row r="168" spans="1:64" s="30" customFormat="1" x14ac:dyDescent="0.3">
      <c r="A168" s="83">
        <v>3722</v>
      </c>
      <c r="B168" s="36" t="s">
        <v>168</v>
      </c>
      <c r="C168" s="114">
        <v>0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108">
        <v>0</v>
      </c>
      <c r="K168" s="108">
        <v>0</v>
      </c>
      <c r="L168" s="59">
        <v>0</v>
      </c>
      <c r="M168" s="104">
        <v>0</v>
      </c>
      <c r="N168" s="104">
        <v>0</v>
      </c>
      <c r="O168" s="59">
        <v>0</v>
      </c>
      <c r="P168" s="59">
        <v>0</v>
      </c>
      <c r="Q168" s="59">
        <v>0</v>
      </c>
      <c r="R168" s="59">
        <v>0</v>
      </c>
      <c r="S168" s="59">
        <v>0</v>
      </c>
      <c r="T168" s="59">
        <v>0</v>
      </c>
      <c r="U168" s="59">
        <v>0</v>
      </c>
      <c r="V168" s="59">
        <v>0</v>
      </c>
      <c r="W168" s="59">
        <v>0</v>
      </c>
      <c r="X168" s="59">
        <v>0</v>
      </c>
      <c r="Y168" s="263">
        <v>0</v>
      </c>
    </row>
    <row r="169" spans="1:64" s="30" customFormat="1" ht="36.75" x14ac:dyDescent="0.3">
      <c r="A169" s="85">
        <v>37229</v>
      </c>
      <c r="B169" s="41" t="s">
        <v>169</v>
      </c>
      <c r="C169" s="115">
        <v>0</v>
      </c>
      <c r="D169" s="61">
        <v>0</v>
      </c>
      <c r="E169" s="61">
        <v>0</v>
      </c>
      <c r="F169" s="61">
        <v>0</v>
      </c>
      <c r="G169" s="61">
        <v>0</v>
      </c>
      <c r="H169" s="61">
        <v>0</v>
      </c>
      <c r="I169" s="61">
        <v>0</v>
      </c>
      <c r="J169" s="110">
        <v>0</v>
      </c>
      <c r="K169" s="110">
        <v>0</v>
      </c>
      <c r="L169" s="61">
        <v>0</v>
      </c>
      <c r="M169" s="105">
        <v>0</v>
      </c>
      <c r="N169" s="105">
        <v>0</v>
      </c>
      <c r="O169" s="61">
        <v>0</v>
      </c>
      <c r="P169" s="61">
        <v>0</v>
      </c>
      <c r="Q169" s="61">
        <v>0</v>
      </c>
      <c r="R169" s="61">
        <v>0</v>
      </c>
      <c r="S169" s="61">
        <v>0</v>
      </c>
      <c r="T169" s="61">
        <v>0</v>
      </c>
      <c r="U169" s="61">
        <v>0</v>
      </c>
      <c r="V169" s="61">
        <v>0</v>
      </c>
      <c r="W169" s="61">
        <v>0</v>
      </c>
      <c r="X169" s="61">
        <v>0</v>
      </c>
      <c r="Y169" s="265">
        <v>0</v>
      </c>
    </row>
    <row r="170" spans="1:64" s="30" customFormat="1" x14ac:dyDescent="0.3">
      <c r="A170" s="294">
        <v>381</v>
      </c>
      <c r="B170" s="278" t="s">
        <v>242</v>
      </c>
      <c r="C170" s="277">
        <v>48.38</v>
      </c>
      <c r="D170" s="275">
        <v>0</v>
      </c>
      <c r="E170" s="275">
        <v>0</v>
      </c>
      <c r="F170" s="275">
        <v>0</v>
      </c>
      <c r="G170" s="275">
        <v>0</v>
      </c>
      <c r="H170" s="275">
        <v>0</v>
      </c>
      <c r="I170" s="275">
        <v>0</v>
      </c>
      <c r="J170" s="279">
        <v>0</v>
      </c>
      <c r="K170" s="279">
        <v>0</v>
      </c>
      <c r="L170" s="275">
        <v>0</v>
      </c>
      <c r="M170" s="276">
        <v>100</v>
      </c>
      <c r="N170" s="276">
        <f>N171</f>
        <v>-51.62</v>
      </c>
      <c r="O170" s="275">
        <v>0</v>
      </c>
      <c r="P170" s="275">
        <v>0</v>
      </c>
      <c r="Q170" s="275">
        <v>0</v>
      </c>
      <c r="R170" s="275">
        <v>0</v>
      </c>
      <c r="S170" s="275">
        <v>0</v>
      </c>
      <c r="T170" s="275">
        <v>0</v>
      </c>
      <c r="U170" s="275">
        <v>0</v>
      </c>
      <c r="V170" s="275">
        <v>0</v>
      </c>
      <c r="W170" s="275">
        <v>0</v>
      </c>
      <c r="X170" s="275">
        <v>0</v>
      </c>
      <c r="Y170" s="295">
        <v>0</v>
      </c>
    </row>
    <row r="171" spans="1:64" s="30" customFormat="1" x14ac:dyDescent="0.3">
      <c r="A171" s="296">
        <v>3812</v>
      </c>
      <c r="B171" s="280" t="s">
        <v>243</v>
      </c>
      <c r="C171" s="209">
        <v>48.38</v>
      </c>
      <c r="D171" s="281">
        <v>0</v>
      </c>
      <c r="E171" s="281">
        <v>0</v>
      </c>
      <c r="F171" s="281">
        <v>0</v>
      </c>
      <c r="G171" s="281">
        <v>0</v>
      </c>
      <c r="H171" s="281">
        <v>0</v>
      </c>
      <c r="I171" s="281">
        <v>0</v>
      </c>
      <c r="J171" s="282">
        <v>0</v>
      </c>
      <c r="K171" s="282">
        <v>0</v>
      </c>
      <c r="L171" s="281">
        <v>0</v>
      </c>
      <c r="M171" s="283">
        <v>100</v>
      </c>
      <c r="N171" s="283">
        <f>N172</f>
        <v>-51.62</v>
      </c>
      <c r="O171" s="281">
        <v>0</v>
      </c>
      <c r="P171" s="281">
        <v>0</v>
      </c>
      <c r="Q171" s="281">
        <v>0</v>
      </c>
      <c r="R171" s="281">
        <v>0</v>
      </c>
      <c r="S171" s="281">
        <v>0</v>
      </c>
      <c r="T171" s="281">
        <v>0</v>
      </c>
      <c r="U171" s="281">
        <v>0</v>
      </c>
      <c r="V171" s="281">
        <v>0</v>
      </c>
      <c r="W171" s="281">
        <v>0</v>
      </c>
      <c r="X171" s="281">
        <v>0</v>
      </c>
      <c r="Y171" s="297">
        <v>0</v>
      </c>
    </row>
    <row r="172" spans="1:64" s="30" customFormat="1" ht="22.5" customHeight="1" x14ac:dyDescent="0.3">
      <c r="A172" s="203">
        <v>38129</v>
      </c>
      <c r="B172" s="41" t="s">
        <v>244</v>
      </c>
      <c r="C172" s="204">
        <v>48.38</v>
      </c>
      <c r="D172" s="61">
        <v>0</v>
      </c>
      <c r="E172" s="61">
        <v>0</v>
      </c>
      <c r="F172" s="61">
        <v>0</v>
      </c>
      <c r="G172" s="61">
        <v>0</v>
      </c>
      <c r="H172" s="61">
        <v>0</v>
      </c>
      <c r="I172" s="61">
        <v>0</v>
      </c>
      <c r="J172" s="205">
        <v>0</v>
      </c>
      <c r="K172" s="205">
        <v>0</v>
      </c>
      <c r="L172" s="61">
        <v>0</v>
      </c>
      <c r="M172" s="206">
        <v>100</v>
      </c>
      <c r="N172" s="206">
        <v>-51.62</v>
      </c>
      <c r="O172" s="61">
        <v>0</v>
      </c>
      <c r="P172" s="61">
        <v>0</v>
      </c>
      <c r="Q172" s="61">
        <v>0</v>
      </c>
      <c r="R172" s="61">
        <v>0</v>
      </c>
      <c r="S172" s="61">
        <v>0</v>
      </c>
      <c r="T172" s="61">
        <v>0</v>
      </c>
      <c r="U172" s="61">
        <v>0</v>
      </c>
      <c r="V172" s="61">
        <v>0</v>
      </c>
      <c r="W172" s="61">
        <v>0</v>
      </c>
      <c r="X172" s="61">
        <v>0</v>
      </c>
      <c r="Y172" s="265">
        <v>0</v>
      </c>
    </row>
    <row r="173" spans="1:64" x14ac:dyDescent="0.3">
      <c r="A173" s="298"/>
      <c r="B173" s="284"/>
      <c r="C173" s="273">
        <v>19169.75</v>
      </c>
      <c r="D173" s="285">
        <v>0</v>
      </c>
      <c r="E173" s="285">
        <v>0</v>
      </c>
      <c r="F173" s="286">
        <v>0</v>
      </c>
      <c r="G173" s="286">
        <v>0</v>
      </c>
      <c r="H173" s="285">
        <v>0</v>
      </c>
      <c r="I173" s="285">
        <v>0</v>
      </c>
      <c r="J173" s="287">
        <v>7700</v>
      </c>
      <c r="K173" s="287">
        <f>K174+K178</f>
        <v>5561.79</v>
      </c>
      <c r="L173" s="285">
        <v>0</v>
      </c>
      <c r="M173" s="286">
        <v>4881.68</v>
      </c>
      <c r="N173" s="286">
        <f>N178</f>
        <v>-500</v>
      </c>
      <c r="O173" s="285">
        <v>0</v>
      </c>
      <c r="P173" s="285">
        <v>0</v>
      </c>
      <c r="Q173" s="285">
        <v>0</v>
      </c>
      <c r="R173" s="285">
        <v>0</v>
      </c>
      <c r="S173" s="285">
        <v>0</v>
      </c>
      <c r="T173" s="285">
        <v>1526.28</v>
      </c>
      <c r="U173" s="285">
        <v>0</v>
      </c>
      <c r="V173" s="285">
        <v>0</v>
      </c>
      <c r="W173" s="285">
        <v>0</v>
      </c>
      <c r="X173" s="285">
        <v>0</v>
      </c>
      <c r="Y173" s="299">
        <v>0</v>
      </c>
    </row>
    <row r="174" spans="1:64" ht="54.75" x14ac:dyDescent="0.3">
      <c r="A174" s="294">
        <v>41</v>
      </c>
      <c r="B174" s="288" t="s">
        <v>62</v>
      </c>
      <c r="C174" s="277">
        <v>7667.9400000000005</v>
      </c>
      <c r="D174" s="275">
        <v>0</v>
      </c>
      <c r="E174" s="275">
        <v>0</v>
      </c>
      <c r="F174" s="276">
        <v>0</v>
      </c>
      <c r="G174" s="276">
        <v>0</v>
      </c>
      <c r="H174" s="275">
        <v>0</v>
      </c>
      <c r="I174" s="275">
        <v>0</v>
      </c>
      <c r="J174" s="279">
        <v>3700</v>
      </c>
      <c r="K174" s="279">
        <f>K175</f>
        <v>-13.74</v>
      </c>
      <c r="L174" s="275">
        <v>0</v>
      </c>
      <c r="M174" s="276">
        <v>3981.68</v>
      </c>
      <c r="N174" s="276">
        <v>0</v>
      </c>
      <c r="O174" s="275">
        <v>0</v>
      </c>
      <c r="P174" s="275">
        <v>0</v>
      </c>
      <c r="Q174" s="275">
        <v>0</v>
      </c>
      <c r="R174" s="275">
        <v>0</v>
      </c>
      <c r="S174" s="275">
        <v>0</v>
      </c>
      <c r="T174" s="275">
        <v>0</v>
      </c>
      <c r="U174" s="275">
        <v>0</v>
      </c>
      <c r="V174" s="275">
        <v>0</v>
      </c>
      <c r="W174" s="275">
        <v>0</v>
      </c>
      <c r="X174" s="275">
        <v>0</v>
      </c>
      <c r="Y174" s="295">
        <v>0</v>
      </c>
    </row>
    <row r="175" spans="1:64" x14ac:dyDescent="0.3">
      <c r="A175" s="294">
        <v>412</v>
      </c>
      <c r="B175" s="289" t="s">
        <v>61</v>
      </c>
      <c r="C175" s="277">
        <v>7667.9400000000005</v>
      </c>
      <c r="D175" s="275">
        <v>0</v>
      </c>
      <c r="E175" s="275">
        <v>0</v>
      </c>
      <c r="F175" s="276">
        <v>0</v>
      </c>
      <c r="G175" s="276">
        <v>0</v>
      </c>
      <c r="H175" s="275">
        <v>0</v>
      </c>
      <c r="I175" s="275">
        <v>0</v>
      </c>
      <c r="J175" s="279">
        <v>3700</v>
      </c>
      <c r="K175" s="279">
        <f>K176+K177</f>
        <v>-13.74</v>
      </c>
      <c r="L175" s="275">
        <v>0</v>
      </c>
      <c r="M175" s="276">
        <v>3981.68</v>
      </c>
      <c r="N175" s="276">
        <v>0</v>
      </c>
      <c r="O175" s="275">
        <v>0</v>
      </c>
      <c r="P175" s="275">
        <v>0</v>
      </c>
      <c r="Q175" s="275">
        <v>0</v>
      </c>
      <c r="R175" s="275">
        <v>0</v>
      </c>
      <c r="S175" s="275">
        <v>0</v>
      </c>
      <c r="T175" s="275">
        <v>0</v>
      </c>
      <c r="U175" s="275">
        <v>0</v>
      </c>
      <c r="V175" s="275">
        <v>0</v>
      </c>
      <c r="W175" s="275">
        <v>0</v>
      </c>
      <c r="X175" s="275">
        <v>0</v>
      </c>
      <c r="Y175" s="295">
        <v>0</v>
      </c>
    </row>
    <row r="176" spans="1:64" x14ac:dyDescent="0.3">
      <c r="A176" s="85">
        <v>41231</v>
      </c>
      <c r="B176" s="90" t="s">
        <v>154</v>
      </c>
      <c r="C176" s="204">
        <v>2986.26</v>
      </c>
      <c r="D176" s="61">
        <v>0</v>
      </c>
      <c r="E176" s="61">
        <v>0</v>
      </c>
      <c r="F176" s="206">
        <v>0</v>
      </c>
      <c r="G176" s="206">
        <v>0</v>
      </c>
      <c r="H176" s="61">
        <v>0</v>
      </c>
      <c r="I176" s="61">
        <v>0</v>
      </c>
      <c r="J176" s="205">
        <v>3000</v>
      </c>
      <c r="K176" s="205">
        <v>-13.74</v>
      </c>
      <c r="L176" s="61">
        <v>0</v>
      </c>
      <c r="M176" s="206">
        <v>0</v>
      </c>
      <c r="N176" s="206">
        <v>0</v>
      </c>
      <c r="O176" s="61">
        <v>0</v>
      </c>
      <c r="P176" s="61">
        <v>0</v>
      </c>
      <c r="Q176" s="61">
        <v>0</v>
      </c>
      <c r="R176" s="61">
        <v>0</v>
      </c>
      <c r="S176" s="61">
        <v>0</v>
      </c>
      <c r="T176" s="61">
        <v>0</v>
      </c>
      <c r="U176" s="61">
        <v>0</v>
      </c>
      <c r="V176" s="61">
        <v>0</v>
      </c>
      <c r="W176" s="61">
        <v>0</v>
      </c>
      <c r="X176" s="61">
        <v>0</v>
      </c>
      <c r="Y176" s="265">
        <v>0</v>
      </c>
    </row>
    <row r="177" spans="1:64" x14ac:dyDescent="0.3">
      <c r="A177" s="85">
        <v>41249</v>
      </c>
      <c r="B177" s="90" t="s">
        <v>245</v>
      </c>
      <c r="C177" s="116">
        <v>4681.68</v>
      </c>
      <c r="D177" s="61">
        <v>0</v>
      </c>
      <c r="E177" s="61">
        <v>0</v>
      </c>
      <c r="F177" s="105">
        <v>0</v>
      </c>
      <c r="G177" s="105">
        <v>0</v>
      </c>
      <c r="H177" s="61">
        <v>0</v>
      </c>
      <c r="I177" s="61">
        <v>0</v>
      </c>
      <c r="J177" s="109">
        <v>700</v>
      </c>
      <c r="K177" s="109">
        <v>0</v>
      </c>
      <c r="L177" s="61">
        <v>0</v>
      </c>
      <c r="M177" s="105">
        <v>3981.68</v>
      </c>
      <c r="N177" s="105">
        <v>0</v>
      </c>
      <c r="O177" s="61">
        <v>0</v>
      </c>
      <c r="P177" s="61">
        <v>0</v>
      </c>
      <c r="Q177" s="61">
        <v>0</v>
      </c>
      <c r="R177" s="61">
        <v>0</v>
      </c>
      <c r="S177" s="61">
        <v>0</v>
      </c>
      <c r="T177" s="61">
        <v>0</v>
      </c>
      <c r="U177" s="61">
        <v>0</v>
      </c>
      <c r="V177" s="61">
        <v>0</v>
      </c>
      <c r="W177" s="61">
        <v>0</v>
      </c>
      <c r="X177" s="61">
        <v>0</v>
      </c>
      <c r="Y177" s="265">
        <v>0</v>
      </c>
    </row>
    <row r="178" spans="1:64" ht="54.75" x14ac:dyDescent="0.3">
      <c r="A178" s="294">
        <v>42</v>
      </c>
      <c r="B178" s="290" t="s">
        <v>20</v>
      </c>
      <c r="C178" s="277">
        <v>11501.81</v>
      </c>
      <c r="D178" s="275">
        <v>0</v>
      </c>
      <c r="E178" s="275">
        <v>0</v>
      </c>
      <c r="F178" s="276">
        <v>0</v>
      </c>
      <c r="G178" s="276">
        <v>0</v>
      </c>
      <c r="H178" s="275">
        <v>0</v>
      </c>
      <c r="I178" s="275">
        <v>0</v>
      </c>
      <c r="J178" s="279">
        <v>4000</v>
      </c>
      <c r="K178" s="279">
        <f>K179+K196</f>
        <v>5575.53</v>
      </c>
      <c r="L178" s="275">
        <v>0</v>
      </c>
      <c r="M178" s="276">
        <v>900</v>
      </c>
      <c r="N178" s="276">
        <f>N196</f>
        <v>-500</v>
      </c>
      <c r="O178" s="275">
        <v>0</v>
      </c>
      <c r="P178" s="275">
        <v>0</v>
      </c>
      <c r="Q178" s="275">
        <v>0</v>
      </c>
      <c r="R178" s="275">
        <v>0</v>
      </c>
      <c r="S178" s="275">
        <v>0</v>
      </c>
      <c r="T178" s="275">
        <v>1526.28</v>
      </c>
      <c r="U178" s="275">
        <v>0</v>
      </c>
      <c r="V178" s="275">
        <v>0</v>
      </c>
      <c r="W178" s="275">
        <v>0</v>
      </c>
      <c r="X178" s="275">
        <v>0</v>
      </c>
      <c r="Y178" s="295">
        <v>0</v>
      </c>
    </row>
    <row r="179" spans="1:64" s="31" customFormat="1" x14ac:dyDescent="0.3">
      <c r="A179" s="294">
        <v>422</v>
      </c>
      <c r="B179" s="291" t="s">
        <v>21</v>
      </c>
      <c r="C179" s="277">
        <v>10751.81</v>
      </c>
      <c r="D179" s="275">
        <v>0</v>
      </c>
      <c r="E179" s="275">
        <v>0</v>
      </c>
      <c r="F179" s="276">
        <v>0</v>
      </c>
      <c r="G179" s="276">
        <v>0</v>
      </c>
      <c r="H179" s="275">
        <v>0</v>
      </c>
      <c r="I179" s="275">
        <v>0</v>
      </c>
      <c r="J179" s="279">
        <v>4000</v>
      </c>
      <c r="K179" s="279">
        <f>K180+K184+K188+K192+K194</f>
        <v>5225.53</v>
      </c>
      <c r="L179" s="275">
        <v>0</v>
      </c>
      <c r="M179" s="276">
        <v>0</v>
      </c>
      <c r="N179" s="276">
        <v>0</v>
      </c>
      <c r="O179" s="275">
        <v>0</v>
      </c>
      <c r="P179" s="275">
        <v>0</v>
      </c>
      <c r="Q179" s="275">
        <v>0</v>
      </c>
      <c r="R179" s="275">
        <v>0</v>
      </c>
      <c r="S179" s="275">
        <v>0</v>
      </c>
      <c r="T179" s="275">
        <v>1526.28</v>
      </c>
      <c r="U179" s="275">
        <v>0</v>
      </c>
      <c r="V179" s="275">
        <v>0</v>
      </c>
      <c r="W179" s="275">
        <v>0</v>
      </c>
      <c r="X179" s="275">
        <v>0</v>
      </c>
      <c r="Y179" s="295">
        <v>0</v>
      </c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</row>
    <row r="180" spans="1:64" s="35" customFormat="1" x14ac:dyDescent="0.3">
      <c r="A180" s="83">
        <v>4221</v>
      </c>
      <c r="B180" s="45" t="s">
        <v>47</v>
      </c>
      <c r="C180" s="114">
        <v>500</v>
      </c>
      <c r="D180" s="59">
        <v>0</v>
      </c>
      <c r="E180" s="59">
        <v>0</v>
      </c>
      <c r="F180" s="104">
        <v>0</v>
      </c>
      <c r="G180" s="104">
        <v>0</v>
      </c>
      <c r="H180" s="59">
        <v>0</v>
      </c>
      <c r="I180" s="59">
        <v>0</v>
      </c>
      <c r="J180" s="108">
        <v>0</v>
      </c>
      <c r="K180" s="108">
        <f>K182</f>
        <v>500</v>
      </c>
      <c r="L180" s="59">
        <v>0</v>
      </c>
      <c r="M180" s="104">
        <v>0</v>
      </c>
      <c r="N180" s="104">
        <v>0</v>
      </c>
      <c r="O180" s="59">
        <v>0</v>
      </c>
      <c r="P180" s="59">
        <v>0</v>
      </c>
      <c r="Q180" s="59">
        <v>0</v>
      </c>
      <c r="R180" s="59">
        <v>0</v>
      </c>
      <c r="S180" s="59">
        <v>0</v>
      </c>
      <c r="T180" s="59">
        <v>0</v>
      </c>
      <c r="U180" s="59">
        <v>0</v>
      </c>
      <c r="V180" s="59">
        <v>0</v>
      </c>
      <c r="W180" s="59">
        <v>0</v>
      </c>
      <c r="X180" s="59">
        <v>0</v>
      </c>
      <c r="Y180" s="263">
        <v>0</v>
      </c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</row>
    <row r="181" spans="1:64" x14ac:dyDescent="0.3">
      <c r="A181" s="91">
        <v>42211</v>
      </c>
      <c r="B181" s="92" t="s">
        <v>121</v>
      </c>
      <c r="C181" s="115">
        <v>0</v>
      </c>
      <c r="D181" s="62">
        <v>0</v>
      </c>
      <c r="E181" s="62">
        <v>0</v>
      </c>
      <c r="F181" s="89">
        <v>0</v>
      </c>
      <c r="G181" s="89">
        <v>0</v>
      </c>
      <c r="H181" s="89">
        <v>0</v>
      </c>
      <c r="I181" s="89">
        <v>0</v>
      </c>
      <c r="J181" s="109">
        <v>0</v>
      </c>
      <c r="K181" s="109">
        <v>0</v>
      </c>
      <c r="L181" s="62">
        <v>0</v>
      </c>
      <c r="M181" s="62">
        <v>0</v>
      </c>
      <c r="N181" s="89">
        <v>0</v>
      </c>
      <c r="O181" s="89">
        <v>0</v>
      </c>
      <c r="P181" s="89">
        <v>0</v>
      </c>
      <c r="Q181" s="62">
        <v>0</v>
      </c>
      <c r="R181" s="62">
        <v>0</v>
      </c>
      <c r="S181" s="62">
        <v>0</v>
      </c>
      <c r="T181" s="62">
        <v>0</v>
      </c>
      <c r="U181" s="62">
        <v>0</v>
      </c>
      <c r="V181" s="62">
        <v>0</v>
      </c>
      <c r="W181" s="62">
        <v>0</v>
      </c>
      <c r="X181" s="62">
        <v>0</v>
      </c>
      <c r="Y181" s="268">
        <v>0</v>
      </c>
    </row>
    <row r="182" spans="1:64" x14ac:dyDescent="0.3">
      <c r="A182" s="91">
        <v>42212</v>
      </c>
      <c r="B182" s="92" t="s">
        <v>139</v>
      </c>
      <c r="C182" s="115">
        <v>500</v>
      </c>
      <c r="D182" s="62">
        <v>0</v>
      </c>
      <c r="E182" s="62">
        <v>0</v>
      </c>
      <c r="F182" s="89">
        <v>0</v>
      </c>
      <c r="G182" s="89">
        <v>0</v>
      </c>
      <c r="H182" s="89">
        <v>0</v>
      </c>
      <c r="I182" s="89">
        <v>0</v>
      </c>
      <c r="J182" s="109">
        <v>0</v>
      </c>
      <c r="K182" s="109">
        <v>500</v>
      </c>
      <c r="L182" s="62">
        <v>0</v>
      </c>
      <c r="M182" s="62">
        <v>0</v>
      </c>
      <c r="N182" s="89">
        <v>0</v>
      </c>
      <c r="O182" s="89">
        <v>0</v>
      </c>
      <c r="P182" s="89">
        <v>0</v>
      </c>
      <c r="Q182" s="62">
        <v>0</v>
      </c>
      <c r="R182" s="62">
        <v>0</v>
      </c>
      <c r="S182" s="62">
        <v>0</v>
      </c>
      <c r="T182" s="62">
        <v>0</v>
      </c>
      <c r="U182" s="62">
        <v>0</v>
      </c>
      <c r="V182" s="62">
        <v>0</v>
      </c>
      <c r="W182" s="62">
        <v>0</v>
      </c>
      <c r="X182" s="62">
        <v>0</v>
      </c>
      <c r="Y182" s="268">
        <v>0</v>
      </c>
    </row>
    <row r="183" spans="1:64" x14ac:dyDescent="0.3">
      <c r="A183" s="91">
        <v>42219</v>
      </c>
      <c r="B183" s="92" t="s">
        <v>122</v>
      </c>
      <c r="C183" s="115">
        <v>0</v>
      </c>
      <c r="D183" s="62">
        <v>0</v>
      </c>
      <c r="E183" s="62">
        <v>0</v>
      </c>
      <c r="F183" s="89">
        <v>0</v>
      </c>
      <c r="G183" s="89">
        <v>0</v>
      </c>
      <c r="H183" s="89">
        <v>0</v>
      </c>
      <c r="I183" s="89">
        <v>0</v>
      </c>
      <c r="J183" s="109">
        <v>0</v>
      </c>
      <c r="K183" s="109">
        <v>0</v>
      </c>
      <c r="L183" s="62">
        <v>0</v>
      </c>
      <c r="M183" s="62">
        <v>0</v>
      </c>
      <c r="N183" s="89">
        <v>0</v>
      </c>
      <c r="O183" s="89">
        <v>0</v>
      </c>
      <c r="P183" s="89">
        <v>0</v>
      </c>
      <c r="Q183" s="62">
        <v>0</v>
      </c>
      <c r="R183" s="62">
        <v>0</v>
      </c>
      <c r="S183" s="62">
        <v>0</v>
      </c>
      <c r="T183" s="62">
        <v>0</v>
      </c>
      <c r="U183" s="62">
        <v>0</v>
      </c>
      <c r="V183" s="62">
        <v>0</v>
      </c>
      <c r="W183" s="62">
        <v>0</v>
      </c>
      <c r="X183" s="62">
        <v>0</v>
      </c>
      <c r="Y183" s="268">
        <v>0</v>
      </c>
    </row>
    <row r="184" spans="1:64" s="35" customFormat="1" x14ac:dyDescent="0.3">
      <c r="A184" s="83">
        <v>4222</v>
      </c>
      <c r="B184" s="45" t="s">
        <v>48</v>
      </c>
      <c r="C184" s="114">
        <v>1500</v>
      </c>
      <c r="D184" s="59">
        <v>0</v>
      </c>
      <c r="E184" s="59">
        <v>0</v>
      </c>
      <c r="F184" s="104">
        <v>0</v>
      </c>
      <c r="G184" s="104">
        <v>0</v>
      </c>
      <c r="H184" s="59">
        <v>0</v>
      </c>
      <c r="I184" s="59">
        <v>0</v>
      </c>
      <c r="J184" s="108">
        <v>0</v>
      </c>
      <c r="K184" s="108">
        <f>K187</f>
        <v>1500</v>
      </c>
      <c r="L184" s="59">
        <v>0</v>
      </c>
      <c r="M184" s="104">
        <v>0</v>
      </c>
      <c r="N184" s="104">
        <v>0</v>
      </c>
      <c r="O184" s="59">
        <v>0</v>
      </c>
      <c r="P184" s="59">
        <v>0</v>
      </c>
      <c r="Q184" s="59">
        <v>0</v>
      </c>
      <c r="R184" s="59">
        <v>0</v>
      </c>
      <c r="S184" s="59">
        <v>0</v>
      </c>
      <c r="T184" s="59">
        <v>0</v>
      </c>
      <c r="U184" s="59">
        <v>0</v>
      </c>
      <c r="V184" s="59">
        <v>0</v>
      </c>
      <c r="W184" s="59">
        <v>0</v>
      </c>
      <c r="X184" s="59">
        <v>0</v>
      </c>
      <c r="Y184" s="263">
        <v>0</v>
      </c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</row>
    <row r="185" spans="1:64" s="30" customFormat="1" x14ac:dyDescent="0.3">
      <c r="A185" s="85">
        <v>42221</v>
      </c>
      <c r="B185" s="46" t="s">
        <v>145</v>
      </c>
      <c r="C185" s="115">
        <v>0</v>
      </c>
      <c r="D185" s="61">
        <v>0</v>
      </c>
      <c r="E185" s="61">
        <v>0</v>
      </c>
      <c r="F185" s="105">
        <v>0</v>
      </c>
      <c r="G185" s="105">
        <v>0</v>
      </c>
      <c r="H185" s="61">
        <v>0</v>
      </c>
      <c r="I185" s="61">
        <v>0</v>
      </c>
      <c r="J185" s="110">
        <v>0</v>
      </c>
      <c r="K185" s="110">
        <v>0</v>
      </c>
      <c r="L185" s="61">
        <v>0</v>
      </c>
      <c r="M185" s="105">
        <v>0</v>
      </c>
      <c r="N185" s="105">
        <v>0</v>
      </c>
      <c r="O185" s="61">
        <v>0</v>
      </c>
      <c r="P185" s="61">
        <v>0</v>
      </c>
      <c r="Q185" s="61">
        <v>0</v>
      </c>
      <c r="R185" s="61">
        <v>0</v>
      </c>
      <c r="S185" s="61">
        <v>0</v>
      </c>
      <c r="T185" s="61">
        <v>0</v>
      </c>
      <c r="U185" s="61">
        <v>0</v>
      </c>
      <c r="V185" s="61">
        <v>0</v>
      </c>
      <c r="W185" s="61">
        <v>0</v>
      </c>
      <c r="X185" s="61">
        <v>0</v>
      </c>
      <c r="Y185" s="265">
        <v>0</v>
      </c>
    </row>
    <row r="186" spans="1:64" s="30" customFormat="1" x14ac:dyDescent="0.3">
      <c r="A186" s="85">
        <v>42222</v>
      </c>
      <c r="B186" s="46" t="s">
        <v>143</v>
      </c>
      <c r="C186" s="115">
        <v>0</v>
      </c>
      <c r="D186" s="61">
        <v>0</v>
      </c>
      <c r="E186" s="61">
        <v>0</v>
      </c>
      <c r="F186" s="105">
        <v>0</v>
      </c>
      <c r="G186" s="105">
        <v>0</v>
      </c>
      <c r="H186" s="61">
        <v>0</v>
      </c>
      <c r="I186" s="61">
        <v>0</v>
      </c>
      <c r="J186" s="109">
        <v>0</v>
      </c>
      <c r="K186" s="109">
        <v>0</v>
      </c>
      <c r="L186" s="61">
        <v>0</v>
      </c>
      <c r="M186" s="105">
        <v>0</v>
      </c>
      <c r="N186" s="105">
        <v>0</v>
      </c>
      <c r="O186" s="61">
        <v>0</v>
      </c>
      <c r="P186" s="61">
        <v>0</v>
      </c>
      <c r="Q186" s="61">
        <v>0</v>
      </c>
      <c r="R186" s="61">
        <v>0</v>
      </c>
      <c r="S186" s="61">
        <v>0</v>
      </c>
      <c r="T186" s="61">
        <v>0</v>
      </c>
      <c r="U186" s="61">
        <v>0</v>
      </c>
      <c r="V186" s="61">
        <v>0</v>
      </c>
      <c r="W186" s="61">
        <v>0</v>
      </c>
      <c r="X186" s="61">
        <v>0</v>
      </c>
      <c r="Y186" s="265">
        <v>0</v>
      </c>
    </row>
    <row r="187" spans="1:64" s="30" customFormat="1" x14ac:dyDescent="0.3">
      <c r="A187" s="85">
        <v>42229</v>
      </c>
      <c r="B187" s="46" t="s">
        <v>146</v>
      </c>
      <c r="C187" s="115">
        <v>1500</v>
      </c>
      <c r="D187" s="61">
        <v>0</v>
      </c>
      <c r="E187" s="61">
        <v>0</v>
      </c>
      <c r="F187" s="105">
        <v>0</v>
      </c>
      <c r="G187" s="105">
        <v>0</v>
      </c>
      <c r="H187" s="61">
        <v>0</v>
      </c>
      <c r="I187" s="61">
        <v>0</v>
      </c>
      <c r="J187" s="110">
        <v>0</v>
      </c>
      <c r="K187" s="110">
        <v>1500</v>
      </c>
      <c r="L187" s="61">
        <v>0</v>
      </c>
      <c r="M187" s="105">
        <v>0</v>
      </c>
      <c r="N187" s="105">
        <v>0</v>
      </c>
      <c r="O187" s="61">
        <v>0</v>
      </c>
      <c r="P187" s="61">
        <v>0</v>
      </c>
      <c r="Q187" s="61">
        <v>0</v>
      </c>
      <c r="R187" s="61">
        <v>0</v>
      </c>
      <c r="S187" s="61">
        <v>0</v>
      </c>
      <c r="T187" s="61">
        <v>0</v>
      </c>
      <c r="U187" s="61">
        <v>0</v>
      </c>
      <c r="V187" s="61">
        <v>0</v>
      </c>
      <c r="W187" s="61">
        <v>0</v>
      </c>
      <c r="X187" s="61">
        <v>0</v>
      </c>
      <c r="Y187" s="265">
        <v>0</v>
      </c>
    </row>
    <row r="188" spans="1:64" s="35" customFormat="1" x14ac:dyDescent="0.3">
      <c r="A188" s="83">
        <v>4223</v>
      </c>
      <c r="B188" s="45" t="s">
        <v>55</v>
      </c>
      <c r="C188" s="114">
        <v>150</v>
      </c>
      <c r="D188" s="59">
        <v>0</v>
      </c>
      <c r="E188" s="59">
        <v>0</v>
      </c>
      <c r="F188" s="104">
        <v>0</v>
      </c>
      <c r="G188" s="104">
        <v>0</v>
      </c>
      <c r="H188" s="59">
        <v>0</v>
      </c>
      <c r="I188" s="59">
        <v>0</v>
      </c>
      <c r="J188" s="108">
        <v>0</v>
      </c>
      <c r="K188" s="108">
        <f>K190</f>
        <v>150</v>
      </c>
      <c r="L188" s="59">
        <v>0</v>
      </c>
      <c r="M188" s="104">
        <v>0</v>
      </c>
      <c r="N188" s="104">
        <v>0</v>
      </c>
      <c r="O188" s="59">
        <v>0</v>
      </c>
      <c r="P188" s="59">
        <v>0</v>
      </c>
      <c r="Q188" s="59">
        <v>0</v>
      </c>
      <c r="R188" s="59">
        <v>0</v>
      </c>
      <c r="S188" s="59">
        <v>0</v>
      </c>
      <c r="T188" s="59">
        <v>0</v>
      </c>
      <c r="U188" s="59">
        <v>0</v>
      </c>
      <c r="V188" s="59">
        <v>0</v>
      </c>
      <c r="W188" s="59">
        <v>0</v>
      </c>
      <c r="X188" s="59">
        <v>0</v>
      </c>
      <c r="Y188" s="263">
        <v>0</v>
      </c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</row>
    <row r="189" spans="1:64" s="30" customFormat="1" x14ac:dyDescent="0.3">
      <c r="A189" s="85">
        <v>42231</v>
      </c>
      <c r="B189" s="46" t="s">
        <v>140</v>
      </c>
      <c r="C189" s="115">
        <v>0</v>
      </c>
      <c r="D189" s="61">
        <v>0</v>
      </c>
      <c r="E189" s="61">
        <v>0</v>
      </c>
      <c r="F189" s="105">
        <v>0</v>
      </c>
      <c r="G189" s="105">
        <v>0</v>
      </c>
      <c r="H189" s="61">
        <v>0</v>
      </c>
      <c r="I189" s="61">
        <v>0</v>
      </c>
      <c r="J189" s="109">
        <v>0</v>
      </c>
      <c r="K189" s="109">
        <v>0</v>
      </c>
      <c r="L189" s="61">
        <v>0</v>
      </c>
      <c r="M189" s="105">
        <v>0</v>
      </c>
      <c r="N189" s="105">
        <v>0</v>
      </c>
      <c r="O189" s="61">
        <v>0</v>
      </c>
      <c r="P189" s="61">
        <v>0</v>
      </c>
      <c r="Q189" s="61">
        <v>0</v>
      </c>
      <c r="R189" s="61">
        <v>0</v>
      </c>
      <c r="S189" s="61">
        <v>0</v>
      </c>
      <c r="T189" s="61">
        <v>0</v>
      </c>
      <c r="U189" s="61">
        <v>0</v>
      </c>
      <c r="V189" s="61">
        <v>0</v>
      </c>
      <c r="W189" s="61">
        <v>0</v>
      </c>
      <c r="X189" s="61">
        <v>0</v>
      </c>
      <c r="Y189" s="265">
        <v>0</v>
      </c>
    </row>
    <row r="190" spans="1:64" s="30" customFormat="1" x14ac:dyDescent="0.3">
      <c r="A190" s="85">
        <v>42232</v>
      </c>
      <c r="B190" s="46" t="s">
        <v>147</v>
      </c>
      <c r="C190" s="115">
        <v>150</v>
      </c>
      <c r="D190" s="61">
        <v>0</v>
      </c>
      <c r="E190" s="61">
        <v>0</v>
      </c>
      <c r="F190" s="105">
        <v>0</v>
      </c>
      <c r="G190" s="105">
        <v>0</v>
      </c>
      <c r="H190" s="61">
        <v>0</v>
      </c>
      <c r="I190" s="61">
        <v>0</v>
      </c>
      <c r="J190" s="109">
        <v>0</v>
      </c>
      <c r="K190" s="109">
        <v>150</v>
      </c>
      <c r="L190" s="61">
        <v>0</v>
      </c>
      <c r="M190" s="105">
        <v>0</v>
      </c>
      <c r="N190" s="105">
        <v>0</v>
      </c>
      <c r="O190" s="61">
        <v>0</v>
      </c>
      <c r="P190" s="61">
        <v>0</v>
      </c>
      <c r="Q190" s="61">
        <v>0</v>
      </c>
      <c r="R190" s="61">
        <v>0</v>
      </c>
      <c r="S190" s="61">
        <v>0</v>
      </c>
      <c r="T190" s="61">
        <v>0</v>
      </c>
      <c r="U190" s="61">
        <v>0</v>
      </c>
      <c r="V190" s="61">
        <v>0</v>
      </c>
      <c r="W190" s="61">
        <v>0</v>
      </c>
      <c r="X190" s="61">
        <v>0</v>
      </c>
      <c r="Y190" s="265">
        <v>0</v>
      </c>
    </row>
    <row r="191" spans="1:64" x14ac:dyDescent="0.3">
      <c r="A191" s="91">
        <v>42239</v>
      </c>
      <c r="B191" s="92" t="s">
        <v>123</v>
      </c>
      <c r="C191" s="115">
        <v>0</v>
      </c>
      <c r="D191" s="62">
        <v>0</v>
      </c>
      <c r="E191" s="62">
        <v>0</v>
      </c>
      <c r="F191" s="89">
        <v>0</v>
      </c>
      <c r="G191" s="89">
        <v>0</v>
      </c>
      <c r="H191" s="89">
        <v>0</v>
      </c>
      <c r="I191" s="89">
        <v>0</v>
      </c>
      <c r="J191" s="109">
        <v>0</v>
      </c>
      <c r="K191" s="109">
        <v>0</v>
      </c>
      <c r="L191" s="62">
        <v>0</v>
      </c>
      <c r="M191" s="62">
        <v>0</v>
      </c>
      <c r="N191" s="89">
        <v>0</v>
      </c>
      <c r="O191" s="89">
        <v>0</v>
      </c>
      <c r="P191" s="89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2">
        <v>0</v>
      </c>
      <c r="W191" s="62">
        <v>0</v>
      </c>
      <c r="X191" s="62">
        <v>0</v>
      </c>
      <c r="Y191" s="268">
        <v>0</v>
      </c>
    </row>
    <row r="192" spans="1:64" s="35" customFormat="1" x14ac:dyDescent="0.3">
      <c r="A192" s="83">
        <v>4226</v>
      </c>
      <c r="B192" s="45" t="s">
        <v>49</v>
      </c>
      <c r="C192" s="114">
        <v>8526.2800000000007</v>
      </c>
      <c r="D192" s="59">
        <v>0</v>
      </c>
      <c r="E192" s="59">
        <v>0</v>
      </c>
      <c r="F192" s="104">
        <v>0</v>
      </c>
      <c r="G192" s="104">
        <v>0</v>
      </c>
      <c r="H192" s="59">
        <v>0</v>
      </c>
      <c r="I192" s="59">
        <v>0</v>
      </c>
      <c r="J192" s="108">
        <v>3000</v>
      </c>
      <c r="K192" s="108">
        <f>K193</f>
        <v>4000</v>
      </c>
      <c r="L192" s="59">
        <v>0</v>
      </c>
      <c r="M192" s="104">
        <v>0</v>
      </c>
      <c r="N192" s="104">
        <v>0</v>
      </c>
      <c r="O192" s="59">
        <v>0</v>
      </c>
      <c r="P192" s="59">
        <v>0</v>
      </c>
      <c r="Q192" s="59">
        <v>0</v>
      </c>
      <c r="R192" s="59">
        <v>0</v>
      </c>
      <c r="S192" s="59">
        <v>0</v>
      </c>
      <c r="T192" s="59">
        <v>1526.28</v>
      </c>
      <c r="U192" s="59">
        <v>0</v>
      </c>
      <c r="V192" s="59">
        <v>0</v>
      </c>
      <c r="W192" s="59">
        <v>0</v>
      </c>
      <c r="X192" s="59">
        <v>0</v>
      </c>
      <c r="Y192" s="263">
        <v>0</v>
      </c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</row>
    <row r="193" spans="1:64" x14ac:dyDescent="0.3">
      <c r="A193" s="91">
        <v>42262</v>
      </c>
      <c r="B193" s="92" t="s">
        <v>124</v>
      </c>
      <c r="C193" s="115">
        <v>8526.2800000000007</v>
      </c>
      <c r="D193" s="62">
        <v>0</v>
      </c>
      <c r="E193" s="62">
        <v>0</v>
      </c>
      <c r="F193" s="89">
        <v>0</v>
      </c>
      <c r="G193" s="89">
        <v>0</v>
      </c>
      <c r="H193" s="89">
        <v>0</v>
      </c>
      <c r="I193" s="89">
        <v>0</v>
      </c>
      <c r="J193" s="109">
        <v>3000</v>
      </c>
      <c r="K193" s="109">
        <v>4000</v>
      </c>
      <c r="L193" s="62">
        <v>0</v>
      </c>
      <c r="M193" s="62">
        <v>0</v>
      </c>
      <c r="N193" s="89">
        <v>0</v>
      </c>
      <c r="O193" s="89">
        <v>0</v>
      </c>
      <c r="P193" s="89">
        <v>0</v>
      </c>
      <c r="Q193" s="62">
        <v>0</v>
      </c>
      <c r="R193" s="62">
        <v>0</v>
      </c>
      <c r="S193" s="62">
        <v>0</v>
      </c>
      <c r="T193" s="62">
        <v>1526.28</v>
      </c>
      <c r="U193" s="62">
        <v>0</v>
      </c>
      <c r="V193" s="62">
        <v>0</v>
      </c>
      <c r="W193" s="62">
        <v>0</v>
      </c>
      <c r="X193" s="62">
        <v>0</v>
      </c>
      <c r="Y193" s="268">
        <v>0</v>
      </c>
    </row>
    <row r="194" spans="1:64" s="35" customFormat="1" x14ac:dyDescent="0.3">
      <c r="A194" s="83">
        <v>4227</v>
      </c>
      <c r="B194" s="45" t="s">
        <v>50</v>
      </c>
      <c r="C194" s="114">
        <v>75.529999999999973</v>
      </c>
      <c r="D194" s="59">
        <v>0</v>
      </c>
      <c r="E194" s="59">
        <v>0</v>
      </c>
      <c r="F194" s="104">
        <v>0</v>
      </c>
      <c r="G194" s="104">
        <v>0</v>
      </c>
      <c r="H194" s="59">
        <v>0</v>
      </c>
      <c r="I194" s="59">
        <v>0</v>
      </c>
      <c r="J194" s="108">
        <v>1000</v>
      </c>
      <c r="K194" s="108">
        <f>K195</f>
        <v>-924.47</v>
      </c>
      <c r="L194" s="59">
        <v>0</v>
      </c>
      <c r="M194" s="104">
        <v>0</v>
      </c>
      <c r="N194" s="104">
        <v>0</v>
      </c>
      <c r="O194" s="59">
        <v>0</v>
      </c>
      <c r="P194" s="59">
        <v>0</v>
      </c>
      <c r="Q194" s="59">
        <v>0</v>
      </c>
      <c r="R194" s="59">
        <v>0</v>
      </c>
      <c r="S194" s="59">
        <v>0</v>
      </c>
      <c r="T194" s="59">
        <v>0</v>
      </c>
      <c r="U194" s="59">
        <v>0</v>
      </c>
      <c r="V194" s="59">
        <v>0</v>
      </c>
      <c r="W194" s="59">
        <v>0</v>
      </c>
      <c r="X194" s="59">
        <v>0</v>
      </c>
      <c r="Y194" s="263">
        <v>0</v>
      </c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</row>
    <row r="195" spans="1:64" s="35" customFormat="1" x14ac:dyDescent="0.3">
      <c r="A195" s="85">
        <v>42273</v>
      </c>
      <c r="B195" s="46" t="s">
        <v>155</v>
      </c>
      <c r="C195" s="115">
        <v>75.529999999999973</v>
      </c>
      <c r="D195" s="61">
        <v>0</v>
      </c>
      <c r="E195" s="61">
        <v>0</v>
      </c>
      <c r="F195" s="105">
        <v>0</v>
      </c>
      <c r="G195" s="105">
        <v>0</v>
      </c>
      <c r="H195" s="61">
        <v>0</v>
      </c>
      <c r="I195" s="61">
        <v>0</v>
      </c>
      <c r="J195" s="110">
        <v>1000</v>
      </c>
      <c r="K195" s="110">
        <v>-924.47</v>
      </c>
      <c r="L195" s="61">
        <v>0</v>
      </c>
      <c r="M195" s="105">
        <v>0</v>
      </c>
      <c r="N195" s="105">
        <v>0</v>
      </c>
      <c r="O195" s="61">
        <v>0</v>
      </c>
      <c r="P195" s="61">
        <v>0</v>
      </c>
      <c r="Q195" s="61">
        <v>0</v>
      </c>
      <c r="R195" s="61">
        <v>0</v>
      </c>
      <c r="S195" s="61">
        <v>0</v>
      </c>
      <c r="T195" s="61">
        <v>0</v>
      </c>
      <c r="U195" s="61">
        <v>0</v>
      </c>
      <c r="V195" s="61">
        <v>0</v>
      </c>
      <c r="W195" s="61">
        <v>0</v>
      </c>
      <c r="X195" s="61">
        <v>0</v>
      </c>
      <c r="Y195" s="265">
        <v>0</v>
      </c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</row>
    <row r="196" spans="1:64" s="31" customFormat="1" x14ac:dyDescent="0.3">
      <c r="A196" s="294">
        <v>424</v>
      </c>
      <c r="B196" s="291" t="s">
        <v>22</v>
      </c>
      <c r="C196" s="277">
        <v>750</v>
      </c>
      <c r="D196" s="275">
        <v>0</v>
      </c>
      <c r="E196" s="275">
        <v>0</v>
      </c>
      <c r="F196" s="276">
        <v>0</v>
      </c>
      <c r="G196" s="276">
        <v>0</v>
      </c>
      <c r="H196" s="275">
        <v>0</v>
      </c>
      <c r="I196" s="275">
        <v>0</v>
      </c>
      <c r="J196" s="279">
        <v>0</v>
      </c>
      <c r="K196" s="279">
        <f>K197</f>
        <v>350</v>
      </c>
      <c r="L196" s="275">
        <v>0</v>
      </c>
      <c r="M196" s="276">
        <v>900</v>
      </c>
      <c r="N196" s="276">
        <f>N197</f>
        <v>-500</v>
      </c>
      <c r="O196" s="275">
        <v>0</v>
      </c>
      <c r="P196" s="275">
        <v>0</v>
      </c>
      <c r="Q196" s="275">
        <v>0</v>
      </c>
      <c r="R196" s="275">
        <v>0</v>
      </c>
      <c r="S196" s="275">
        <v>0</v>
      </c>
      <c r="T196" s="275">
        <v>0</v>
      </c>
      <c r="U196" s="275">
        <v>0</v>
      </c>
      <c r="V196" s="275">
        <v>0</v>
      </c>
      <c r="W196" s="275">
        <v>0</v>
      </c>
      <c r="X196" s="275">
        <v>0</v>
      </c>
      <c r="Y196" s="295">
        <v>0</v>
      </c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</row>
    <row r="197" spans="1:64" s="43" customFormat="1" x14ac:dyDescent="0.3">
      <c r="A197" s="83">
        <v>4241</v>
      </c>
      <c r="B197" s="45" t="s">
        <v>51</v>
      </c>
      <c r="C197" s="114">
        <v>750</v>
      </c>
      <c r="D197" s="281">
        <v>0</v>
      </c>
      <c r="E197" s="281">
        <v>0</v>
      </c>
      <c r="F197" s="292">
        <v>0</v>
      </c>
      <c r="G197" s="292">
        <v>0</v>
      </c>
      <c r="H197" s="281">
        <v>0</v>
      </c>
      <c r="I197" s="281">
        <v>0</v>
      </c>
      <c r="J197" s="108">
        <v>0</v>
      </c>
      <c r="K197" s="108">
        <f>K198</f>
        <v>350</v>
      </c>
      <c r="L197" s="281">
        <v>0</v>
      </c>
      <c r="M197" s="292">
        <v>900</v>
      </c>
      <c r="N197" s="292">
        <f>N198</f>
        <v>-500</v>
      </c>
      <c r="O197" s="281">
        <v>0</v>
      </c>
      <c r="P197" s="281">
        <v>0</v>
      </c>
      <c r="Q197" s="281">
        <v>0</v>
      </c>
      <c r="R197" s="281">
        <v>0</v>
      </c>
      <c r="S197" s="281">
        <v>0</v>
      </c>
      <c r="T197" s="281">
        <v>0</v>
      </c>
      <c r="U197" s="281">
        <v>0</v>
      </c>
      <c r="V197" s="281">
        <v>0</v>
      </c>
      <c r="W197" s="281">
        <v>0</v>
      </c>
      <c r="X197" s="281">
        <v>0</v>
      </c>
      <c r="Y197" s="297">
        <v>0</v>
      </c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</row>
    <row r="198" spans="1:64" s="32" customFormat="1" x14ac:dyDescent="0.3">
      <c r="A198" s="85">
        <v>42411</v>
      </c>
      <c r="B198" s="46" t="s">
        <v>51</v>
      </c>
      <c r="C198" s="116">
        <v>750</v>
      </c>
      <c r="D198" s="61">
        <v>0</v>
      </c>
      <c r="E198" s="61">
        <v>0</v>
      </c>
      <c r="F198" s="105">
        <v>0</v>
      </c>
      <c r="G198" s="105">
        <v>0</v>
      </c>
      <c r="H198" s="61">
        <v>0</v>
      </c>
      <c r="I198" s="61">
        <v>0</v>
      </c>
      <c r="J198" s="109">
        <v>0</v>
      </c>
      <c r="K198" s="109">
        <v>350</v>
      </c>
      <c r="L198" s="61">
        <v>0</v>
      </c>
      <c r="M198" s="105">
        <v>900</v>
      </c>
      <c r="N198" s="105">
        <v>-500</v>
      </c>
      <c r="O198" s="61">
        <v>0</v>
      </c>
      <c r="P198" s="61">
        <v>0</v>
      </c>
      <c r="Q198" s="61">
        <v>0</v>
      </c>
      <c r="R198" s="61">
        <v>0</v>
      </c>
      <c r="S198" s="61">
        <v>0</v>
      </c>
      <c r="T198" s="61">
        <v>0</v>
      </c>
      <c r="U198" s="61">
        <v>0</v>
      </c>
      <c r="V198" s="61">
        <v>0</v>
      </c>
      <c r="W198" s="61">
        <v>0</v>
      </c>
      <c r="X198" s="61">
        <v>0</v>
      </c>
      <c r="Y198" s="265">
        <v>0</v>
      </c>
    </row>
    <row r="199" spans="1:64" s="35" customFormat="1" x14ac:dyDescent="0.3">
      <c r="A199" s="83">
        <v>4242</v>
      </c>
      <c r="B199" s="45" t="s">
        <v>66</v>
      </c>
      <c r="C199" s="114">
        <v>0</v>
      </c>
      <c r="D199" s="59">
        <v>0</v>
      </c>
      <c r="E199" s="59">
        <v>0</v>
      </c>
      <c r="F199" s="104">
        <v>0</v>
      </c>
      <c r="G199" s="104">
        <v>0</v>
      </c>
      <c r="H199" s="59">
        <v>0</v>
      </c>
      <c r="I199" s="59">
        <v>0</v>
      </c>
      <c r="J199" s="108">
        <v>0</v>
      </c>
      <c r="K199" s="108">
        <v>0</v>
      </c>
      <c r="L199" s="59">
        <v>0</v>
      </c>
      <c r="M199" s="104">
        <v>0</v>
      </c>
      <c r="N199" s="104">
        <v>0</v>
      </c>
      <c r="O199" s="59">
        <v>0</v>
      </c>
      <c r="P199" s="59">
        <v>0</v>
      </c>
      <c r="Q199" s="59">
        <v>0</v>
      </c>
      <c r="R199" s="59">
        <v>0</v>
      </c>
      <c r="S199" s="59">
        <v>0</v>
      </c>
      <c r="T199" s="59">
        <v>0</v>
      </c>
      <c r="U199" s="59">
        <v>0</v>
      </c>
      <c r="V199" s="59">
        <v>0</v>
      </c>
      <c r="W199" s="59">
        <v>0</v>
      </c>
      <c r="X199" s="59">
        <v>0</v>
      </c>
      <c r="Y199" s="263">
        <v>0</v>
      </c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</row>
    <row r="200" spans="1:64" x14ac:dyDescent="0.3">
      <c r="A200" s="84">
        <v>42421</v>
      </c>
      <c r="B200" s="293" t="s">
        <v>125</v>
      </c>
      <c r="C200" s="115">
        <v>0</v>
      </c>
      <c r="D200" s="62">
        <v>0</v>
      </c>
      <c r="E200" s="62">
        <v>0</v>
      </c>
      <c r="F200" s="62">
        <v>0</v>
      </c>
      <c r="G200" s="62">
        <v>0</v>
      </c>
      <c r="H200" s="62">
        <v>0</v>
      </c>
      <c r="I200" s="62">
        <v>0</v>
      </c>
      <c r="J200" s="109">
        <v>0</v>
      </c>
      <c r="K200" s="109">
        <v>0</v>
      </c>
      <c r="L200" s="62">
        <v>0</v>
      </c>
      <c r="M200" s="62">
        <v>0</v>
      </c>
      <c r="N200" s="62">
        <v>0</v>
      </c>
      <c r="O200" s="62">
        <v>0</v>
      </c>
      <c r="P200" s="62">
        <v>0</v>
      </c>
      <c r="Q200" s="62">
        <v>0</v>
      </c>
      <c r="R200" s="62">
        <v>0</v>
      </c>
      <c r="S200" s="62">
        <v>0</v>
      </c>
      <c r="T200" s="62">
        <v>0</v>
      </c>
      <c r="U200" s="62">
        <v>0</v>
      </c>
      <c r="V200" s="62">
        <v>0</v>
      </c>
      <c r="W200" s="62">
        <v>0</v>
      </c>
      <c r="X200" s="62">
        <v>0</v>
      </c>
      <c r="Y200" s="254">
        <v>0</v>
      </c>
    </row>
    <row r="201" spans="1:64" s="31" customFormat="1" x14ac:dyDescent="0.3">
      <c r="A201" s="294">
        <v>426</v>
      </c>
      <c r="B201" s="291" t="s">
        <v>27</v>
      </c>
      <c r="C201" s="277">
        <v>0</v>
      </c>
      <c r="D201" s="275">
        <v>0</v>
      </c>
      <c r="E201" s="275">
        <v>0</v>
      </c>
      <c r="F201" s="276">
        <v>0</v>
      </c>
      <c r="G201" s="276">
        <v>0</v>
      </c>
      <c r="H201" s="275">
        <v>0</v>
      </c>
      <c r="I201" s="275">
        <v>0</v>
      </c>
      <c r="J201" s="279">
        <v>0</v>
      </c>
      <c r="K201" s="279">
        <v>0</v>
      </c>
      <c r="L201" s="275">
        <v>0</v>
      </c>
      <c r="M201" s="276">
        <v>0</v>
      </c>
      <c r="N201" s="276">
        <v>0</v>
      </c>
      <c r="O201" s="275">
        <v>0</v>
      </c>
      <c r="P201" s="275">
        <v>0</v>
      </c>
      <c r="Q201" s="275">
        <v>0</v>
      </c>
      <c r="R201" s="275">
        <v>0</v>
      </c>
      <c r="S201" s="275">
        <v>0</v>
      </c>
      <c r="T201" s="275">
        <v>0</v>
      </c>
      <c r="U201" s="275">
        <v>0</v>
      </c>
      <c r="V201" s="275">
        <v>0</v>
      </c>
      <c r="W201" s="275">
        <v>0</v>
      </c>
      <c r="X201" s="275">
        <v>0</v>
      </c>
      <c r="Y201" s="295">
        <v>0</v>
      </c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</row>
    <row r="202" spans="1:64" s="35" customFormat="1" x14ac:dyDescent="0.3">
      <c r="A202" s="83">
        <v>4262</v>
      </c>
      <c r="B202" s="45" t="s">
        <v>27</v>
      </c>
      <c r="C202" s="114">
        <v>0</v>
      </c>
      <c r="D202" s="59">
        <v>0</v>
      </c>
      <c r="E202" s="59">
        <v>0</v>
      </c>
      <c r="F202" s="104">
        <v>0</v>
      </c>
      <c r="G202" s="104">
        <v>0</v>
      </c>
      <c r="H202" s="59">
        <v>0</v>
      </c>
      <c r="I202" s="59">
        <v>0</v>
      </c>
      <c r="J202" s="108">
        <v>0</v>
      </c>
      <c r="K202" s="108">
        <v>0</v>
      </c>
      <c r="L202" s="59">
        <v>0</v>
      </c>
      <c r="M202" s="104">
        <v>0</v>
      </c>
      <c r="N202" s="104">
        <v>0</v>
      </c>
      <c r="O202" s="59">
        <v>0</v>
      </c>
      <c r="P202" s="59">
        <v>0</v>
      </c>
      <c r="Q202" s="59">
        <v>0</v>
      </c>
      <c r="R202" s="59">
        <v>0</v>
      </c>
      <c r="S202" s="59">
        <v>0</v>
      </c>
      <c r="T202" s="59">
        <v>0</v>
      </c>
      <c r="U202" s="59">
        <v>0</v>
      </c>
      <c r="V202" s="59">
        <v>0</v>
      </c>
      <c r="W202" s="59">
        <v>0</v>
      </c>
      <c r="X202" s="59">
        <v>0</v>
      </c>
      <c r="Y202" s="263">
        <v>0</v>
      </c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</row>
    <row r="203" spans="1:64" x14ac:dyDescent="0.3">
      <c r="A203" s="84">
        <v>42621</v>
      </c>
      <c r="B203" s="293" t="s">
        <v>27</v>
      </c>
      <c r="C203" s="115">
        <v>0</v>
      </c>
      <c r="D203" s="62">
        <v>0</v>
      </c>
      <c r="E203" s="62">
        <v>0</v>
      </c>
      <c r="F203" s="62">
        <v>0</v>
      </c>
      <c r="G203" s="62">
        <v>0</v>
      </c>
      <c r="H203" s="62">
        <v>0</v>
      </c>
      <c r="I203" s="62">
        <v>0</v>
      </c>
      <c r="J203" s="109">
        <v>0</v>
      </c>
      <c r="K203" s="109">
        <v>0</v>
      </c>
      <c r="L203" s="62">
        <v>0</v>
      </c>
      <c r="M203" s="62">
        <v>0</v>
      </c>
      <c r="N203" s="62">
        <v>0</v>
      </c>
      <c r="O203" s="62">
        <v>0</v>
      </c>
      <c r="P203" s="62">
        <v>0</v>
      </c>
      <c r="Q203" s="62">
        <v>0</v>
      </c>
      <c r="R203" s="62">
        <v>0</v>
      </c>
      <c r="S203" s="62">
        <v>0</v>
      </c>
      <c r="T203" s="62">
        <v>0</v>
      </c>
      <c r="U203" s="62">
        <v>0</v>
      </c>
      <c r="V203" s="62">
        <v>0</v>
      </c>
      <c r="W203" s="62">
        <v>0</v>
      </c>
      <c r="X203" s="62">
        <v>0</v>
      </c>
      <c r="Y203" s="254">
        <v>0</v>
      </c>
    </row>
    <row r="204" spans="1:64" ht="19.5" thickBot="1" x14ac:dyDescent="0.35">
      <c r="A204" s="300"/>
      <c r="B204" s="301" t="s">
        <v>24</v>
      </c>
      <c r="C204" s="302">
        <v>1731593.0999999999</v>
      </c>
      <c r="D204" s="303">
        <v>90000</v>
      </c>
      <c r="E204" s="304">
        <f>E22</f>
        <v>4100</v>
      </c>
      <c r="F204" s="304">
        <v>124390</v>
      </c>
      <c r="G204" s="304">
        <f>G22</f>
        <v>-25024.15</v>
      </c>
      <c r="H204" s="305">
        <v>2000</v>
      </c>
      <c r="I204" s="305">
        <f>I22</f>
        <v>-410</v>
      </c>
      <c r="J204" s="306">
        <v>125304.92</v>
      </c>
      <c r="K204" s="306">
        <f>K22+K173</f>
        <v>-16646.690000000002</v>
      </c>
      <c r="L204" s="305">
        <v>0</v>
      </c>
      <c r="M204" s="304">
        <v>1427741.68</v>
      </c>
      <c r="N204" s="304">
        <f>N22+N173</f>
        <v>-10036.780000000001</v>
      </c>
      <c r="O204" s="304">
        <v>1348</v>
      </c>
      <c r="P204" s="305">
        <f>P22</f>
        <v>-103.1</v>
      </c>
      <c r="Q204" s="305">
        <f>Q22</f>
        <v>20</v>
      </c>
      <c r="R204" s="305">
        <f>R22</f>
        <v>1.1499999999999995</v>
      </c>
      <c r="S204" s="305">
        <v>0</v>
      </c>
      <c r="T204" s="305">
        <v>1526.28</v>
      </c>
      <c r="U204" s="305">
        <v>0</v>
      </c>
      <c r="V204" s="305">
        <v>7642</v>
      </c>
      <c r="W204" s="305">
        <f>W22</f>
        <v>-683.21</v>
      </c>
      <c r="X204" s="305">
        <f>X22</f>
        <v>398</v>
      </c>
      <c r="Y204" s="307">
        <f>Y22</f>
        <v>25</v>
      </c>
    </row>
    <row r="205" spans="1:64" s="30" customFormat="1" ht="14.25" customHeight="1" thickBot="1" x14ac:dyDescent="0.35">
      <c r="A205" s="47"/>
      <c r="B205" s="48"/>
      <c r="C205" s="23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</row>
    <row r="206" spans="1:64" s="30" customFormat="1" ht="14.25" customHeight="1" x14ac:dyDescent="0.3">
      <c r="A206" s="319" t="s">
        <v>196</v>
      </c>
      <c r="B206" s="320"/>
      <c r="C206" s="320"/>
      <c r="D206" s="320"/>
      <c r="E206" s="320"/>
      <c r="F206" s="320"/>
      <c r="G206" s="320"/>
      <c r="H206" s="320"/>
      <c r="I206" s="321"/>
      <c r="J206" s="335">
        <v>-15892.15</v>
      </c>
      <c r="K206" s="336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</row>
    <row r="207" spans="1:64" s="30" customFormat="1" ht="14.25" customHeight="1" x14ac:dyDescent="0.3">
      <c r="A207" s="322"/>
      <c r="B207" s="323"/>
      <c r="C207" s="323"/>
      <c r="D207" s="323"/>
      <c r="E207" s="323"/>
      <c r="F207" s="323"/>
      <c r="G207" s="323"/>
      <c r="H207" s="323"/>
      <c r="I207" s="324"/>
      <c r="J207" s="337"/>
      <c r="K207" s="338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</row>
    <row r="208" spans="1:64" s="30" customFormat="1" ht="14.25" customHeight="1" thickBot="1" x14ac:dyDescent="0.35">
      <c r="A208" s="325"/>
      <c r="B208" s="326"/>
      <c r="C208" s="326"/>
      <c r="D208" s="326"/>
      <c r="E208" s="326"/>
      <c r="F208" s="326"/>
      <c r="G208" s="326"/>
      <c r="H208" s="326"/>
      <c r="I208" s="327"/>
      <c r="J208" s="339"/>
      <c r="K208" s="340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</row>
    <row r="210" spans="1:4" ht="20.25" x14ac:dyDescent="0.3">
      <c r="A210" s="138" t="s">
        <v>240</v>
      </c>
      <c r="B210" s="138"/>
      <c r="C210" s="138"/>
      <c r="D210" s="251"/>
    </row>
    <row r="211" spans="1:4" ht="20.25" x14ac:dyDescent="0.3">
      <c r="A211" s="138"/>
      <c r="B211" s="138"/>
      <c r="C211" s="138"/>
      <c r="D211" s="251"/>
    </row>
    <row r="212" spans="1:4" ht="20.25" x14ac:dyDescent="0.3">
      <c r="A212" s="138"/>
      <c r="B212" s="138"/>
      <c r="C212" s="138"/>
      <c r="D212" s="251"/>
    </row>
    <row r="213" spans="1:4" ht="20.25" x14ac:dyDescent="0.3">
      <c r="A213" s="138" t="s">
        <v>241</v>
      </c>
      <c r="B213" s="138"/>
      <c r="C213" s="138"/>
      <c r="D213" s="251"/>
    </row>
    <row r="214" spans="1:4" ht="20.25" x14ac:dyDescent="0.3">
      <c r="A214" s="138"/>
      <c r="B214" s="138"/>
      <c r="C214" s="138"/>
      <c r="D214" s="251"/>
    </row>
    <row r="215" spans="1:4" ht="20.25" x14ac:dyDescent="0.3">
      <c r="A215" s="138" t="s">
        <v>254</v>
      </c>
      <c r="B215" s="138"/>
      <c r="C215" s="138"/>
      <c r="D215" s="251"/>
    </row>
    <row r="216" spans="1:4" ht="20.25" x14ac:dyDescent="0.3">
      <c r="A216" s="138"/>
      <c r="B216" s="138"/>
      <c r="C216" s="138"/>
      <c r="D216" s="251"/>
    </row>
    <row r="217" spans="1:4" ht="26.25" x14ac:dyDescent="0.4">
      <c r="A217" s="139" t="s">
        <v>255</v>
      </c>
      <c r="B217" s="250"/>
      <c r="C217" s="250"/>
      <c r="D217" s="246"/>
    </row>
    <row r="218" spans="1:4" ht="26.25" x14ac:dyDescent="0.4">
      <c r="A218" s="139" t="s">
        <v>248</v>
      </c>
      <c r="B218" s="248"/>
      <c r="C218" s="247"/>
      <c r="D218" s="246"/>
    </row>
  </sheetData>
  <mergeCells count="11">
    <mergeCell ref="T12:Y12"/>
    <mergeCell ref="A206:I208"/>
    <mergeCell ref="A1:C1"/>
    <mergeCell ref="T7:Y7"/>
    <mergeCell ref="T8:Y8"/>
    <mergeCell ref="T11:Y11"/>
    <mergeCell ref="B3:J3"/>
    <mergeCell ref="T9:Y9"/>
    <mergeCell ref="A6:D6"/>
    <mergeCell ref="A2:Y2"/>
    <mergeCell ref="J206:K20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3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topLeftCell="A16" workbookViewId="0">
      <selection activeCell="A43" sqref="A43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41" t="s">
        <v>256</v>
      </c>
      <c r="B2" s="341"/>
      <c r="C2" s="341"/>
      <c r="D2" s="341"/>
    </row>
    <row r="3" spans="1:5" ht="21" x14ac:dyDescent="0.35">
      <c r="A3" s="341"/>
      <c r="B3" s="341"/>
      <c r="C3" s="341"/>
      <c r="D3" s="341"/>
    </row>
    <row r="4" spans="1:5" ht="20.25" x14ac:dyDescent="0.3">
      <c r="A4" s="342"/>
      <c r="B4" s="342"/>
      <c r="C4" s="342"/>
      <c r="D4" s="342"/>
      <c r="E4" s="118"/>
    </row>
    <row r="5" spans="1:5" ht="20.25" x14ac:dyDescent="0.3">
      <c r="A5" s="342" t="s">
        <v>174</v>
      </c>
      <c r="B5" s="342"/>
      <c r="C5" s="342"/>
      <c r="D5" s="342"/>
    </row>
    <row r="6" spans="1:5" ht="21" thickBot="1" x14ac:dyDescent="0.35">
      <c r="A6" s="119"/>
      <c r="B6" s="165" t="s">
        <v>197</v>
      </c>
      <c r="C6" s="165" t="s">
        <v>197</v>
      </c>
      <c r="D6" s="165" t="s">
        <v>197</v>
      </c>
    </row>
    <row r="7" spans="1:5" ht="41.25" thickBot="1" x14ac:dyDescent="0.35">
      <c r="A7" s="149"/>
      <c r="B7" s="150" t="s">
        <v>194</v>
      </c>
      <c r="C7" s="150" t="s">
        <v>186</v>
      </c>
      <c r="D7" s="151" t="s">
        <v>195</v>
      </c>
    </row>
    <row r="8" spans="1:5" ht="20.25" x14ac:dyDescent="0.3">
      <c r="A8" s="152" t="s">
        <v>175</v>
      </c>
      <c r="B8" s="153">
        <f>B9</f>
        <v>1715700.95</v>
      </c>
      <c r="C8" s="153">
        <f>C9</f>
        <v>1777545</v>
      </c>
      <c r="D8" s="154">
        <f>D9</f>
        <v>1771190</v>
      </c>
    </row>
    <row r="9" spans="1:5" ht="20.25" x14ac:dyDescent="0.3">
      <c r="A9" s="155" t="s">
        <v>176</v>
      </c>
      <c r="B9" s="120">
        <v>1715700.95</v>
      </c>
      <c r="C9" s="120">
        <v>1777545</v>
      </c>
      <c r="D9" s="156">
        <v>1771190</v>
      </c>
    </row>
    <row r="10" spans="1:5" ht="20.25" x14ac:dyDescent="0.3">
      <c r="A10" s="155" t="s">
        <v>177</v>
      </c>
      <c r="B10" s="121"/>
      <c r="C10" s="121"/>
      <c r="D10" s="122"/>
    </row>
    <row r="11" spans="1:5" ht="20.25" x14ac:dyDescent="0.3">
      <c r="A11" s="157" t="s">
        <v>178</v>
      </c>
      <c r="B11" s="120">
        <f>B12+B13</f>
        <v>1731593.1</v>
      </c>
      <c r="C11" s="120">
        <f>C12+C13</f>
        <v>1789545</v>
      </c>
      <c r="D11" s="156">
        <f>D12+D13</f>
        <v>1783190</v>
      </c>
    </row>
    <row r="12" spans="1:5" ht="20.25" x14ac:dyDescent="0.3">
      <c r="A12" s="155" t="s">
        <v>179</v>
      </c>
      <c r="B12" s="121">
        <v>1712423.35</v>
      </c>
      <c r="C12" s="121">
        <v>1786145</v>
      </c>
      <c r="D12" s="122">
        <v>1779790</v>
      </c>
    </row>
    <row r="13" spans="1:5" ht="20.25" x14ac:dyDescent="0.3">
      <c r="A13" s="155" t="s">
        <v>180</v>
      </c>
      <c r="B13" s="121">
        <v>19169.75</v>
      </c>
      <c r="C13" s="121">
        <v>3400</v>
      </c>
      <c r="D13" s="122">
        <v>3400</v>
      </c>
    </row>
    <row r="14" spans="1:5" ht="21" thickBot="1" x14ac:dyDescent="0.35">
      <c r="A14" s="158" t="s">
        <v>181</v>
      </c>
      <c r="B14" s="159">
        <f>B8-B11</f>
        <v>-15892.15000000014</v>
      </c>
      <c r="C14" s="159">
        <f>C8-C11</f>
        <v>-12000</v>
      </c>
      <c r="D14" s="160">
        <f>D8-D11</f>
        <v>-12000</v>
      </c>
    </row>
    <row r="15" spans="1:5" ht="40.5" x14ac:dyDescent="0.3">
      <c r="A15" s="219" t="s">
        <v>205</v>
      </c>
      <c r="B15" s="216">
        <v>15892.15</v>
      </c>
      <c r="C15" s="216"/>
      <c r="D15" s="217"/>
    </row>
    <row r="16" spans="1:5" ht="41.25" thickBot="1" x14ac:dyDescent="0.35">
      <c r="A16" s="220" t="s">
        <v>204</v>
      </c>
      <c r="B16" s="201">
        <v>15892.15</v>
      </c>
      <c r="C16" s="201">
        <v>12000</v>
      </c>
      <c r="D16" s="202">
        <v>12000</v>
      </c>
    </row>
    <row r="17" spans="1:4" ht="41.25" thickBot="1" x14ac:dyDescent="0.35">
      <c r="A17" s="212"/>
      <c r="B17" s="213" t="s">
        <v>194</v>
      </c>
      <c r="C17" s="214" t="s">
        <v>186</v>
      </c>
      <c r="D17" s="215" t="s">
        <v>195</v>
      </c>
    </row>
    <row r="18" spans="1:4" ht="21.75" thickTop="1" thickBot="1" x14ac:dyDescent="0.35">
      <c r="A18" s="123" t="s">
        <v>182</v>
      </c>
      <c r="B18" s="124"/>
      <c r="C18" s="124">
        <v>0</v>
      </c>
      <c r="D18" s="125">
        <v>0</v>
      </c>
    </row>
    <row r="19" spans="1:4" ht="21.75" thickTop="1" thickBot="1" x14ac:dyDescent="0.35">
      <c r="A19" s="126" t="s">
        <v>183</v>
      </c>
      <c r="B19" s="127"/>
      <c r="C19" s="127">
        <v>0</v>
      </c>
      <c r="D19" s="128">
        <v>0</v>
      </c>
    </row>
    <row r="20" spans="1:4" ht="21.75" thickTop="1" thickBot="1" x14ac:dyDescent="0.35">
      <c r="A20" s="129" t="s">
        <v>184</v>
      </c>
      <c r="B20" s="130"/>
      <c r="C20" s="130">
        <v>0</v>
      </c>
      <c r="D20" s="131">
        <v>0</v>
      </c>
    </row>
    <row r="21" spans="1:4" ht="21" thickBot="1" x14ac:dyDescent="0.35">
      <c r="A21" s="163"/>
      <c r="B21" s="132"/>
      <c r="C21" s="132"/>
      <c r="D21" s="164"/>
    </row>
    <row r="22" spans="1:4" ht="21" thickBot="1" x14ac:dyDescent="0.35">
      <c r="A22" s="133" t="s">
        <v>185</v>
      </c>
      <c r="B22" s="134"/>
      <c r="C22" s="134">
        <v>0</v>
      </c>
      <c r="D22" s="135">
        <v>0</v>
      </c>
    </row>
    <row r="23" spans="1:4" ht="20.25" x14ac:dyDescent="0.3">
      <c r="A23" s="136"/>
      <c r="B23" s="137"/>
      <c r="C23" s="137"/>
      <c r="D23" s="137"/>
    </row>
    <row r="24" spans="1:4" ht="20.25" x14ac:dyDescent="0.3">
      <c r="A24" s="138" t="s">
        <v>240</v>
      </c>
      <c r="B24" s="138"/>
      <c r="C24" s="138"/>
      <c r="D24" s="138"/>
    </row>
    <row r="25" spans="1:4" s="218" customFormat="1" ht="20.25" x14ac:dyDescent="0.3">
      <c r="A25" s="138"/>
      <c r="B25" s="138"/>
      <c r="C25" s="138"/>
      <c r="D25" s="138"/>
    </row>
    <row r="26" spans="1:4" ht="20.25" x14ac:dyDescent="0.3">
      <c r="A26" s="138"/>
      <c r="B26" s="138"/>
      <c r="C26" s="138"/>
      <c r="D26" s="138"/>
    </row>
    <row r="27" spans="1:4" ht="20.25" x14ac:dyDescent="0.3">
      <c r="A27" s="138" t="s">
        <v>241</v>
      </c>
      <c r="B27" s="138"/>
      <c r="C27" s="138"/>
    </row>
    <row r="28" spans="1:4" ht="20.25" x14ac:dyDescent="0.3">
      <c r="A28" s="138"/>
      <c r="B28" s="138"/>
      <c r="C28" s="138"/>
    </row>
    <row r="29" spans="1:4" ht="18" x14ac:dyDescent="0.25">
      <c r="A29" s="139" t="s">
        <v>254</v>
      </c>
      <c r="B29" s="218"/>
      <c r="C29" s="218"/>
    </row>
    <row r="31" spans="1:4" ht="18" x14ac:dyDescent="0.25">
      <c r="A31" s="139" t="s">
        <v>255</v>
      </c>
    </row>
    <row r="32" spans="1:4" ht="18" x14ac:dyDescent="0.25">
      <c r="A32" s="139" t="s">
        <v>248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F32"/>
  <sheetViews>
    <sheetView tabSelected="1" workbookViewId="0">
      <selection activeCell="E2" sqref="E2"/>
    </sheetView>
  </sheetViews>
  <sheetFormatPr defaultRowHeight="12.75" x14ac:dyDescent="0.2"/>
  <cols>
    <col min="1" max="1" width="20.85546875" customWidth="1"/>
    <col min="2" max="2" width="80.85546875" customWidth="1"/>
    <col min="3" max="3" width="27" customWidth="1"/>
    <col min="4" max="4" width="28.85546875" customWidth="1"/>
    <col min="5" max="5" width="26.28515625" customWidth="1"/>
  </cols>
  <sheetData>
    <row r="1" spans="1:5" ht="39" thickBot="1" x14ac:dyDescent="0.25">
      <c r="A1" s="221" t="s">
        <v>206</v>
      </c>
      <c r="B1" s="221" t="s">
        <v>207</v>
      </c>
      <c r="C1" s="221" t="s">
        <v>208</v>
      </c>
      <c r="D1" s="221" t="s">
        <v>238</v>
      </c>
      <c r="E1" s="221" t="s">
        <v>257</v>
      </c>
    </row>
    <row r="2" spans="1:5" ht="13.5" thickBot="1" x14ac:dyDescent="0.25">
      <c r="A2" s="222"/>
      <c r="B2" s="223"/>
      <c r="C2" s="224">
        <v>1780370.88</v>
      </c>
      <c r="D2" s="224">
        <f>D3+D4+D5+D6+D8+D7+D9+D10+D12+D18+D19</f>
        <v>-48777.780000000028</v>
      </c>
      <c r="E2" s="225">
        <f>E3+E4+E5+E6+E7+E8+E9+E10+E12+E13+E18+E19+E21+E22+E23</f>
        <v>1731593.0999999999</v>
      </c>
    </row>
    <row r="3" spans="1:5" ht="15.75" x14ac:dyDescent="0.2">
      <c r="A3" s="226">
        <v>63612</v>
      </c>
      <c r="B3" s="227" t="s">
        <v>209</v>
      </c>
      <c r="C3" s="228">
        <v>1422860</v>
      </c>
      <c r="D3" s="228">
        <f>E3-C3</f>
        <v>-9536.7800000000279</v>
      </c>
      <c r="E3" s="229">
        <v>1413323.22</v>
      </c>
    </row>
    <row r="4" spans="1:5" ht="15.75" x14ac:dyDescent="0.2">
      <c r="A4" s="230">
        <v>636131</v>
      </c>
      <c r="B4" s="231" t="s">
        <v>210</v>
      </c>
      <c r="C4" s="232">
        <v>2000</v>
      </c>
      <c r="D4" s="232">
        <v>-410</v>
      </c>
      <c r="E4" s="233">
        <f t="shared" ref="E4:E10" si="0">SUM(C4:D4)</f>
        <v>1590</v>
      </c>
    </row>
    <row r="5" spans="1:5" ht="15.75" x14ac:dyDescent="0.2">
      <c r="A5" s="230">
        <v>63622</v>
      </c>
      <c r="B5" s="231" t="s">
        <v>211</v>
      </c>
      <c r="C5" s="232">
        <v>4881.68</v>
      </c>
      <c r="D5" s="232">
        <v>-500</v>
      </c>
      <c r="E5" s="233">
        <f t="shared" si="0"/>
        <v>4381.68</v>
      </c>
    </row>
    <row r="6" spans="1:5" ht="15.75" x14ac:dyDescent="0.2">
      <c r="A6" s="230">
        <v>639311</v>
      </c>
      <c r="B6" s="234" t="s">
        <v>222</v>
      </c>
      <c r="C6" s="235">
        <v>7642</v>
      </c>
      <c r="D6" s="235">
        <v>-683.21</v>
      </c>
      <c r="E6" s="236">
        <f t="shared" si="0"/>
        <v>6958.79</v>
      </c>
    </row>
    <row r="7" spans="1:5" ht="15.75" x14ac:dyDescent="0.2">
      <c r="A7" s="230">
        <v>639312</v>
      </c>
      <c r="B7" s="234" t="s">
        <v>223</v>
      </c>
      <c r="C7" s="235">
        <v>1348</v>
      </c>
      <c r="D7" s="235">
        <v>-103.1</v>
      </c>
      <c r="E7" s="236">
        <f t="shared" si="0"/>
        <v>1244.9000000000001</v>
      </c>
    </row>
    <row r="8" spans="1:5" s="218" customFormat="1" ht="15.75" x14ac:dyDescent="0.2">
      <c r="A8" s="230">
        <v>639311</v>
      </c>
      <c r="B8" s="234" t="s">
        <v>224</v>
      </c>
      <c r="C8" s="235">
        <v>398</v>
      </c>
      <c r="D8" s="235">
        <f>113.85-88.85</f>
        <v>25</v>
      </c>
      <c r="E8" s="236">
        <f t="shared" si="0"/>
        <v>423</v>
      </c>
    </row>
    <row r="9" spans="1:5" s="218" customFormat="1" ht="15.75" x14ac:dyDescent="0.2">
      <c r="A9" s="230">
        <v>639312</v>
      </c>
      <c r="B9" s="234" t="s">
        <v>225</v>
      </c>
      <c r="C9" s="235">
        <v>20</v>
      </c>
      <c r="D9" s="235">
        <f>-4.49+5.64</f>
        <v>1.1499999999999995</v>
      </c>
      <c r="E9" s="236">
        <f t="shared" si="0"/>
        <v>21.15</v>
      </c>
    </row>
    <row r="10" spans="1:5" ht="15.75" x14ac:dyDescent="0.2">
      <c r="A10" s="230">
        <v>64143</v>
      </c>
      <c r="B10" s="234" t="s">
        <v>212</v>
      </c>
      <c r="C10" s="235">
        <v>0</v>
      </c>
      <c r="D10" s="235">
        <v>150</v>
      </c>
      <c r="E10" s="236">
        <f t="shared" si="0"/>
        <v>150</v>
      </c>
    </row>
    <row r="11" spans="1:5" ht="15.75" x14ac:dyDescent="0.2">
      <c r="A11" s="230">
        <v>64151</v>
      </c>
      <c r="B11" s="231" t="s">
        <v>213</v>
      </c>
      <c r="C11" s="232">
        <v>0</v>
      </c>
      <c r="D11" s="232">
        <v>0</v>
      </c>
      <c r="E11" s="233">
        <v>0</v>
      </c>
    </row>
    <row r="12" spans="1:5" ht="15.75" x14ac:dyDescent="0.2">
      <c r="A12" s="230">
        <v>65264</v>
      </c>
      <c r="B12" s="231" t="s">
        <v>221</v>
      </c>
      <c r="C12" s="232">
        <v>107212.77</v>
      </c>
      <c r="D12" s="232">
        <v>-16796.689999999999</v>
      </c>
      <c r="E12" s="233">
        <f>SUM(C12:D12)</f>
        <v>90416.08</v>
      </c>
    </row>
    <row r="13" spans="1:5" ht="15.75" x14ac:dyDescent="0.2">
      <c r="A13" s="230">
        <v>66151</v>
      </c>
      <c r="B13" s="231" t="s">
        <v>214</v>
      </c>
      <c r="C13" s="232">
        <v>1700</v>
      </c>
      <c r="D13" s="232">
        <v>0</v>
      </c>
      <c r="E13" s="233">
        <f>SUM(C13:D13)</f>
        <v>1700</v>
      </c>
    </row>
    <row r="14" spans="1:5" s="218" customFormat="1" ht="15.75" x14ac:dyDescent="0.2">
      <c r="A14" s="230">
        <v>66311</v>
      </c>
      <c r="B14" s="231" t="s">
        <v>226</v>
      </c>
      <c r="C14" s="232">
        <v>0</v>
      </c>
      <c r="D14" s="232">
        <v>0</v>
      </c>
      <c r="E14" s="233">
        <v>0</v>
      </c>
    </row>
    <row r="15" spans="1:5" s="218" customFormat="1" ht="15.75" x14ac:dyDescent="0.2">
      <c r="A15" s="230">
        <v>66312</v>
      </c>
      <c r="B15" s="231" t="s">
        <v>227</v>
      </c>
      <c r="C15" s="232">
        <v>0</v>
      </c>
      <c r="D15" s="232">
        <v>0</v>
      </c>
      <c r="E15" s="233">
        <v>0</v>
      </c>
    </row>
    <row r="16" spans="1:5" s="218" customFormat="1" ht="15.75" x14ac:dyDescent="0.2">
      <c r="A16" s="230">
        <v>66313</v>
      </c>
      <c r="B16" s="231" t="s">
        <v>228</v>
      </c>
      <c r="C16" s="232">
        <v>0</v>
      </c>
      <c r="D16" s="232">
        <v>0</v>
      </c>
      <c r="E16" s="233">
        <v>0</v>
      </c>
    </row>
    <row r="17" spans="1:6" s="218" customFormat="1" ht="15.75" x14ac:dyDescent="0.2">
      <c r="A17" s="230">
        <v>66314</v>
      </c>
      <c r="B17" s="231" t="s">
        <v>229</v>
      </c>
      <c r="C17" s="232">
        <v>0</v>
      </c>
      <c r="D17" s="232">
        <v>0</v>
      </c>
      <c r="E17" s="233">
        <v>0</v>
      </c>
    </row>
    <row r="18" spans="1:6" ht="15.75" x14ac:dyDescent="0.2">
      <c r="A18" s="230">
        <v>671111</v>
      </c>
      <c r="B18" s="231" t="s">
        <v>215</v>
      </c>
      <c r="C18" s="232">
        <v>90000</v>
      </c>
      <c r="D18" s="232">
        <v>4100</v>
      </c>
      <c r="E18" s="233">
        <f>SUM(C18:D18)</f>
        <v>94100</v>
      </c>
      <c r="F18" s="317"/>
    </row>
    <row r="19" spans="1:6" ht="15.75" x14ac:dyDescent="0.2">
      <c r="A19" s="230">
        <v>671112</v>
      </c>
      <c r="B19" s="237" t="s">
        <v>216</v>
      </c>
      <c r="C19" s="232">
        <v>124390</v>
      </c>
      <c r="D19" s="232">
        <v>-25024.15</v>
      </c>
      <c r="E19" s="233">
        <f>SUM(C19:D19)</f>
        <v>99365.85</v>
      </c>
    </row>
    <row r="20" spans="1:6" ht="15.75" x14ac:dyDescent="0.2">
      <c r="A20" s="230">
        <v>67121</v>
      </c>
      <c r="B20" s="237" t="s">
        <v>217</v>
      </c>
      <c r="C20" s="232">
        <v>0</v>
      </c>
      <c r="D20" s="232">
        <v>0</v>
      </c>
      <c r="E20" s="233">
        <v>0</v>
      </c>
    </row>
    <row r="21" spans="1:6" ht="15.75" x14ac:dyDescent="0.2">
      <c r="A21" s="230">
        <v>68311</v>
      </c>
      <c r="B21" s="231" t="s">
        <v>218</v>
      </c>
      <c r="C21" s="232">
        <v>500</v>
      </c>
      <c r="D21" s="232">
        <v>0</v>
      </c>
      <c r="E21" s="233">
        <f>SUM(C21:D21)</f>
        <v>500</v>
      </c>
    </row>
    <row r="22" spans="1:6" s="218" customFormat="1" ht="15.75" x14ac:dyDescent="0.2">
      <c r="A22" s="230">
        <v>72262</v>
      </c>
      <c r="B22" s="231" t="s">
        <v>220</v>
      </c>
      <c r="C22" s="232">
        <v>1526.28</v>
      </c>
      <c r="D22" s="232">
        <v>0</v>
      </c>
      <c r="E22" s="233">
        <f>SUM(C22:D22)</f>
        <v>1526.28</v>
      </c>
    </row>
    <row r="23" spans="1:6" ht="16.5" thickBot="1" x14ac:dyDescent="0.3">
      <c r="A23" s="238">
        <v>92211</v>
      </c>
      <c r="B23" s="239" t="s">
        <v>219</v>
      </c>
      <c r="C23" s="240">
        <v>15892.15</v>
      </c>
      <c r="D23" s="240">
        <v>0</v>
      </c>
      <c r="E23" s="241">
        <f>SUM(C23:D23)</f>
        <v>15892.15</v>
      </c>
    </row>
    <row r="25" spans="1:6" ht="20.25" x14ac:dyDescent="0.3">
      <c r="A25" s="138" t="s">
        <v>240</v>
      </c>
      <c r="B25" s="138"/>
      <c r="C25" s="138"/>
      <c r="D25" s="118"/>
      <c r="E25" s="118"/>
    </row>
    <row r="26" spans="1:6" ht="20.25" x14ac:dyDescent="0.3">
      <c r="A26" s="138"/>
      <c r="B26" s="138"/>
      <c r="C26" s="316"/>
      <c r="D26" s="118"/>
      <c r="E26" s="118"/>
    </row>
    <row r="27" spans="1:6" ht="20.25" x14ac:dyDescent="0.3">
      <c r="A27" s="138" t="s">
        <v>241</v>
      </c>
      <c r="B27" s="138"/>
      <c r="C27" s="138"/>
      <c r="D27" s="118"/>
      <c r="E27" s="118"/>
    </row>
    <row r="28" spans="1:6" ht="20.25" x14ac:dyDescent="0.3">
      <c r="A28" s="138"/>
      <c r="B28" s="138"/>
      <c r="C28" s="138"/>
    </row>
    <row r="29" spans="1:6" ht="18" x14ac:dyDescent="0.25">
      <c r="A29" s="139" t="s">
        <v>254</v>
      </c>
      <c r="B29" s="218"/>
      <c r="C29" s="218"/>
    </row>
    <row r="30" spans="1:6" x14ac:dyDescent="0.2">
      <c r="A30" s="218"/>
      <c r="B30" s="218"/>
    </row>
    <row r="31" spans="1:6" ht="18" x14ac:dyDescent="0.25">
      <c r="A31" s="139" t="s">
        <v>255</v>
      </c>
      <c r="B31" s="218"/>
      <c r="C31" s="118"/>
    </row>
    <row r="32" spans="1:6" ht="18" x14ac:dyDescent="0.25">
      <c r="A32" s="139" t="s">
        <v>248</v>
      </c>
      <c r="B32" s="218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Rashodi-plan 2023</vt:lpstr>
      <vt:lpstr>Opći dio-euro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2023-10-25T08:23:44Z</cp:lastPrinted>
  <dcterms:created xsi:type="dcterms:W3CDTF">2007-11-26T13:30:35Z</dcterms:created>
  <dcterms:modified xsi:type="dcterms:W3CDTF">2023-10-25T08:23:56Z</dcterms:modified>
</cp:coreProperties>
</file>