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 activeTab="1"/>
  </bookViews>
  <sheets>
    <sheet name="JLP(R)FP-Ril" sheetId="5" r:id="rId1"/>
    <sheet name="OPĆI DIO" sheetId="6" r:id="rId2"/>
  </sheets>
  <calcPr calcId="125725" concurrentCalc="0"/>
</workbook>
</file>

<file path=xl/calcChain.xml><?xml version="1.0" encoding="utf-8"?>
<calcChain xmlns="http://schemas.openxmlformats.org/spreadsheetml/2006/main">
  <c r="C11" i="6"/>
  <c r="K175" i="5"/>
  <c r="K165"/>
  <c r="K164"/>
  <c r="K160"/>
  <c r="K186"/>
  <c r="B10"/>
  <c r="B8"/>
  <c r="B15"/>
  <c r="C8" i="6"/>
  <c r="K52" i="5"/>
  <c r="K43"/>
  <c r="C186"/>
  <c r="G186"/>
  <c r="G43"/>
  <c r="C52"/>
  <c r="C154"/>
  <c r="C155"/>
  <c r="C156"/>
  <c r="C157"/>
  <c r="C158"/>
  <c r="C159"/>
  <c r="C149"/>
  <c r="C139"/>
  <c r="C140"/>
  <c r="C141"/>
  <c r="C142"/>
  <c r="C143"/>
  <c r="C144"/>
  <c r="C145"/>
  <c r="C146"/>
  <c r="C147"/>
  <c r="C148"/>
  <c r="C150"/>
  <c r="C151"/>
  <c r="C152"/>
  <c r="C153"/>
  <c r="C135"/>
  <c r="C136"/>
  <c r="C137"/>
  <c r="C138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53"/>
  <c r="C62"/>
  <c r="C63"/>
  <c r="C64"/>
  <c r="C65"/>
  <c r="C66"/>
  <c r="C67"/>
  <c r="C68"/>
  <c r="C54"/>
  <c r="C55"/>
  <c r="C56"/>
  <c r="C57"/>
  <c r="C58"/>
  <c r="C59"/>
  <c r="C60"/>
  <c r="C61"/>
  <c r="C44"/>
  <c r="C45"/>
  <c r="C46"/>
  <c r="C47"/>
  <c r="C48"/>
  <c r="C49"/>
  <c r="C50"/>
  <c r="C51"/>
  <c r="D45"/>
  <c r="D47"/>
  <c r="D49"/>
  <c r="D44"/>
  <c r="E45"/>
  <c r="E47"/>
  <c r="E49"/>
  <c r="E44"/>
  <c r="D91"/>
  <c r="D139"/>
  <c r="D52"/>
  <c r="E119"/>
  <c r="E91"/>
  <c r="E139"/>
  <c r="E52"/>
  <c r="F54"/>
  <c r="F63"/>
  <c r="F66"/>
  <c r="F53"/>
  <c r="F70"/>
  <c r="F78"/>
  <c r="F84"/>
  <c r="F87"/>
  <c r="F69"/>
  <c r="F92"/>
  <c r="F98"/>
  <c r="F103"/>
  <c r="F106"/>
  <c r="F112"/>
  <c r="F117"/>
  <c r="F119"/>
  <c r="F124"/>
  <c r="F128"/>
  <c r="F91"/>
  <c r="F140"/>
  <c r="F144"/>
  <c r="F146"/>
  <c r="F148"/>
  <c r="F151"/>
  <c r="F139"/>
  <c r="F52"/>
  <c r="G98"/>
  <c r="G112"/>
  <c r="G91"/>
  <c r="G52"/>
  <c r="H53"/>
  <c r="H52"/>
  <c r="I53"/>
  <c r="I52"/>
  <c r="J54"/>
  <c r="J63"/>
  <c r="J53"/>
  <c r="J70"/>
  <c r="J78"/>
  <c r="J84"/>
  <c r="J87"/>
  <c r="J89"/>
  <c r="J69"/>
  <c r="J92"/>
  <c r="J98"/>
  <c r="J103"/>
  <c r="J106"/>
  <c r="J112"/>
  <c r="J119"/>
  <c r="J124"/>
  <c r="J128"/>
  <c r="J91"/>
  <c r="J136"/>
  <c r="J135"/>
  <c r="J140"/>
  <c r="J144"/>
  <c r="J151"/>
  <c r="J139"/>
  <c r="J52"/>
  <c r="K54"/>
  <c r="K63"/>
  <c r="K66"/>
  <c r="K53"/>
  <c r="K75"/>
  <c r="K70"/>
  <c r="K78"/>
  <c r="K84"/>
  <c r="K87"/>
  <c r="K89"/>
  <c r="K69"/>
  <c r="K92"/>
  <c r="K98"/>
  <c r="K103"/>
  <c r="K106"/>
  <c r="K112"/>
  <c r="K117"/>
  <c r="K119"/>
  <c r="K124"/>
  <c r="K131"/>
  <c r="K128"/>
  <c r="K91"/>
  <c r="K136"/>
  <c r="K135"/>
  <c r="K140"/>
  <c r="K144"/>
  <c r="K146"/>
  <c r="K148"/>
  <c r="K151"/>
  <c r="K139"/>
  <c r="K156"/>
  <c r="K155"/>
  <c r="K154"/>
  <c r="F156"/>
  <c r="F155"/>
  <c r="F154"/>
  <c r="J156"/>
  <c r="J155"/>
  <c r="J154"/>
  <c r="D43"/>
  <c r="D186"/>
  <c r="E43"/>
  <c r="E186"/>
  <c r="F43"/>
  <c r="F186"/>
  <c r="G175"/>
  <c r="G165"/>
  <c r="G164"/>
  <c r="G160"/>
  <c r="H43"/>
  <c r="H186"/>
  <c r="I43"/>
  <c r="I186"/>
  <c r="J43"/>
  <c r="J166"/>
  <c r="J170"/>
  <c r="J172"/>
  <c r="J175"/>
  <c r="J165"/>
  <c r="J179"/>
  <c r="J178"/>
  <c r="J164"/>
  <c r="J160"/>
  <c r="J186"/>
  <c r="K166"/>
  <c r="K170"/>
  <c r="K172"/>
  <c r="K179"/>
  <c r="K178"/>
  <c r="K184"/>
  <c r="K183"/>
  <c r="L186"/>
  <c r="M186"/>
  <c r="N186"/>
  <c r="C43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J181"/>
  <c r="K181"/>
  <c r="C181"/>
  <c r="C182"/>
  <c r="C183"/>
  <c r="C184"/>
  <c r="C185"/>
  <c r="C160"/>
  <c r="B8" i="6"/>
  <c r="B11"/>
  <c r="B14"/>
  <c r="C15" i="5"/>
  <c r="D15"/>
  <c r="E11" i="6"/>
  <c r="D11"/>
  <c r="E8"/>
  <c r="D8"/>
</calcChain>
</file>

<file path=xl/sharedStrings.xml><?xml version="1.0" encoding="utf-8"?>
<sst xmlns="http://schemas.openxmlformats.org/spreadsheetml/2006/main" count="220" uniqueCount="196">
  <si>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</si>
  <si>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</si>
  <si>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</si>
  <si>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</si>
  <si>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</si>
  <si>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</si>
  <si>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</si>
  <si>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</si>
  <si>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</si>
  <si>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</si>
  <si>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Prihodi od nefinancijske imovine i nadoknade šteta s osnova osiguranja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</si>
  <si>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</si>
  <si>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</si>
  <si>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</si>
  <si>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</si>
  <si>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</si>
  <si>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</si>
  <si>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</si>
  <si>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</si>
  <si>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</si>
  <si>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</si>
  <si>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</si>
  <si>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</si>
  <si>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</si>
  <si>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</si>
  <si>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</si>
  <si>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</si>
  <si>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</si>
  <si>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</si>
  <si>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</si>
  <si>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</si>
  <si>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</si>
  <si>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</si>
  <si>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</si>
  <si>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</si>
  <si>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</si>
  <si>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</si>
  <si>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</si>
  <si>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</si>
  <si>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</si>
  <si>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</si>
  <si>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</si>
  <si>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</si>
  <si>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</si>
  <si>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</si>
  <si>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</si>
  <si>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</si>
  <si>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</si>
  <si>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</si>
  <si>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</si>
  <si>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</si>
  <si>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</si>
  <si>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</si>
  <si>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</si>
  <si>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</si>
  <si>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</si>
  <si>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</si>
  <si>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</si>
  <si>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</si>
  <si>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</si>
  <si>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</si>
  <si>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</si>
  <si>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</si>
  <si>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</si>
  <si>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</si>
  <si>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Višak prihoda poslovanja</t>
  </si>
  <si>
    <t>Procjena 2018.</t>
  </si>
  <si>
    <t xml:space="preserve"> Procjena 2018.</t>
  </si>
  <si>
    <t>Zakupnine i najamnine</t>
  </si>
  <si>
    <t>Nematerijalna imovina</t>
  </si>
  <si>
    <t>Ostala prava</t>
  </si>
  <si>
    <t>Rashodi za nabavu neproizvedene dugotrajne imovine</t>
  </si>
  <si>
    <t>PRIHODI UKUPNO</t>
  </si>
  <si>
    <t>PRIHODI POSLOVANJA</t>
  </si>
  <si>
    <t>RASHODI UKUPNO</t>
  </si>
  <si>
    <t>RASHODI POSLOVANJA</t>
  </si>
  <si>
    <t>RASHODI ZA NEFINANCIJSKU IMOVINU</t>
  </si>
  <si>
    <t>RAZLIKA- VIŠAK / MANJAK</t>
  </si>
  <si>
    <t>NETO FINANCIRANJE</t>
  </si>
  <si>
    <t xml:space="preserve">Financijski plan - Plan rashoda i izdataka 2017. i procjene 2018. i 2019. </t>
  </si>
  <si>
    <t>Plan 2017.</t>
  </si>
  <si>
    <t>Procjena 2019.</t>
  </si>
  <si>
    <t xml:space="preserve"> Procjena 2019.</t>
  </si>
  <si>
    <t>Negativne tečajne razlike</t>
  </si>
  <si>
    <t>Povećanje/ smanjenje</t>
  </si>
  <si>
    <t>PROJEKCIJA PLANA ZA 2018. I 2019. GODINU</t>
  </si>
  <si>
    <t>Plan za 2017.</t>
  </si>
  <si>
    <t>Projekcija plana za 2018.</t>
  </si>
  <si>
    <t>Projekcija plana za 2019.</t>
  </si>
  <si>
    <t>PRIHODI OD PRODAJE NEFINANCIJSKE IMOVINE</t>
  </si>
  <si>
    <t>,</t>
  </si>
  <si>
    <t>VIŠAK / MANJAK IZ PRETHODNE GODINE</t>
  </si>
  <si>
    <t>PRIMICI OD FINANCIJSKE IMOVINE I ZADUŽIVANJA</t>
  </si>
  <si>
    <t>IZDACI ZA FINANCIJSU IMOVINU I OTPLATU ZAJMOVA</t>
  </si>
  <si>
    <t>VIŠAK / MANJAK + NETO FINANCIRANJE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</si>
  <si>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</si>
  <si>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</si>
  <si>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</si>
  <si>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</si>
  <si>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</si>
  <si>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 xml:space="preserve">(Zlatko Dovhanj) 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</si>
  <si>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</si>
  <si>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</si>
  <si>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</si>
  <si>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</si>
  <si>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</si>
  <si>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</si>
  <si>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</si>
  <si>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</si>
  <si>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</si>
  <si>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</si>
  <si>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</si>
  <si>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</si>
  <si>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</si>
  <si>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</si>
  <si>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</si>
  <si>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</si>
  <si>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</si>
  <si>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</si>
  <si>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</si>
  <si>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</si>
  <si>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</si>
  <si>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</si>
  <si>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</si>
  <si>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</si>
  <si>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</si>
  <si>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</si>
  <si>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</si>
  <si>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</si>
  <si>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</si>
  <si>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</si>
  <si>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</si>
  <si>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</si>
  <si>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</si>
  <si>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</si>
  <si>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</si>
  <si>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</si>
  <si>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</si>
  <si>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</si>
  <si>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</si>
  <si>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</si>
  <si>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</si>
  <si>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</si>
  <si>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</si>
  <si>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</si>
  <si>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</si>
  <si>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</si>
  <si>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</si>
  <si>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</si>
  <si>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</si>
  <si>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</si>
  <si>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</si>
  <si>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</si>
  <si>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</si>
  <si>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</si>
  <si>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</si>
  <si>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</si>
  <si>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</si>
  <si>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</si>
  <si>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</si>
  <si>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</si>
  <si>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</si>
  <si>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</si>
  <si>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</si>
  <si>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</si>
  <si>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</si>
  <si>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</si>
  <si>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</si>
  <si>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</si>
  <si>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</si>
  <si>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</si>
  <si>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</si>
  <si>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</si>
  <si>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</si>
  <si>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</si>
  <si>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</si>
  <si>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</si>
  <si>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</si>
  <si>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</si>
  <si>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</si>
  <si>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Predsjednik školskog odbora</t>
  </si>
  <si>
    <t>Brojčana oznaka i naziv aktivnosti:  01887211</t>
  </si>
  <si>
    <t>Ravnatelj:</t>
  </si>
  <si>
    <t xml:space="preserve">(Darko Domaćinović) </t>
  </si>
  <si>
    <t xml:space="preserve">FINANCIJSKI PLAN GLAZBENE ŠKOLE JOSIPA RUNJANINA ZA 2017. </t>
  </si>
  <si>
    <t>Telefoni i ostali uređaji</t>
  </si>
  <si>
    <t>Ravnatelj: ______________________</t>
  </si>
  <si>
    <t>Predsjednik Školskog odbora: ______________________</t>
  </si>
  <si>
    <t>Plan 2017. od 10.11.2017.</t>
  </si>
  <si>
    <t>Datum: 10.11.2017.</t>
  </si>
  <si>
    <t xml:space="preserve">                                 M.P.                                 10.11.2017.</t>
  </si>
  <si>
    <t>Novč.naknada zbog nezapoš.invalida</t>
  </si>
  <si>
    <t xml:space="preserve">III. IZMJENE I DOPUNE </t>
  </si>
  <si>
    <t>OPĆI DIO III. IZMJENE I DOPUNE</t>
  </si>
  <si>
    <t>Plan za 2017. od 21.7.2017.</t>
  </si>
  <si>
    <t>Novi plan od 10.11.2017.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</si>
</sst>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25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43" fontId="2" fillId="0" borderId="0" applyFont="0" applyFill="0" applyBorder="0" applyAlignment="0" applyProtection="0"/>
    <xf numFmtId="0" fontId="1" fillId="0" borderId="0"/>
  </cellStyleXfs>
  <cellXfs count="305">
    <xf numFmtId="0" fontId="0" fillId="0" borderId="0" xfId="0"/>
    <xf numFmtId="0" fontId="6" fillId="0" borderId="0" xfId="1" applyFont="1"/>
    <xf numFmtId="0" fontId="5" fillId="4" borderId="13" xfId="1" applyFont="1" applyFill="1" applyBorder="1"/>
    <xf numFmtId="49" fontId="5" fillId="4" borderId="14" xfId="1" applyNumberFormat="1" applyFont="1" applyFill="1" applyBorder="1" applyAlignment="1">
      <alignment horizontal="center" wrapText="1"/>
    </xf>
    <xf numFmtId="49" fontId="5" fillId="4" borderId="15" xfId="1" applyNumberFormat="1" applyFont="1" applyFill="1" applyBorder="1" applyAlignment="1">
      <alignment horizontal="center" wrapText="1"/>
    </xf>
    <xf numFmtId="0" fontId="5" fillId="4" borderId="16" xfId="1" applyFont="1" applyFill="1" applyBorder="1"/>
    <xf numFmtId="4" fontId="5" fillId="4" borderId="6" xfId="1" applyNumberFormat="1" applyFont="1" applyFill="1" applyBorder="1" applyAlignment="1">
      <alignment horizontal="right" wrapText="1"/>
    </xf>
    <xf numFmtId="0" fontId="6" fillId="4" borderId="17" xfId="1" applyFont="1" applyFill="1" applyBorder="1"/>
    <xf numFmtId="4" fontId="6" fillId="4" borderId="2" xfId="1" applyNumberFormat="1" applyFont="1" applyFill="1" applyBorder="1" applyAlignment="1">
      <alignment horizontal="right" wrapText="1"/>
    </xf>
    <xf numFmtId="4" fontId="6" fillId="4" borderId="18" xfId="1" applyNumberFormat="1" applyFont="1" applyFill="1" applyBorder="1" applyAlignment="1">
      <alignment horizontal="right" wrapText="1"/>
    </xf>
    <xf numFmtId="0" fontId="5" fillId="4" borderId="17" xfId="1" applyFont="1" applyFill="1" applyBorder="1"/>
    <xf numFmtId="3" fontId="5" fillId="4" borderId="19" xfId="1" applyNumberFormat="1" applyFont="1" applyFill="1" applyBorder="1" applyAlignment="1">
      <alignment horizontal="left"/>
    </xf>
    <xf numFmtId="4" fontId="5" fillId="4" borderId="8" xfId="1" applyNumberFormat="1" applyFont="1" applyFill="1" applyBorder="1" applyAlignment="1">
      <alignment horizontal="right"/>
    </xf>
    <xf numFmtId="4" fontId="5" fillId="4" borderId="20" xfId="1" applyNumberFormat="1" applyFont="1" applyFill="1" applyBorder="1" applyAlignment="1">
      <alignment horizontal="right"/>
    </xf>
    <xf numFmtId="3" fontId="6" fillId="4" borderId="0" xfId="1" applyNumberFormat="1" applyFont="1" applyFill="1" applyBorder="1" applyAlignment="1">
      <alignment horizontal="left"/>
    </xf>
    <xf numFmtId="3" fontId="6" fillId="4" borderId="0" xfId="1" applyNumberFormat="1" applyFont="1" applyFill="1" applyBorder="1" applyAlignment="1">
      <alignment horizontal="right"/>
    </xf>
    <xf numFmtId="3" fontId="6" fillId="4" borderId="21" xfId="1" applyNumberFormat="1" applyFont="1" applyFill="1" applyBorder="1" applyAlignment="1">
      <alignment horizontal="left"/>
    </xf>
    <xf numFmtId="3" fontId="6" fillId="4" borderId="22" xfId="1" applyNumberFormat="1" applyFont="1" applyFill="1" applyBorder="1" applyAlignment="1">
      <alignment horizontal="right" wrapText="1"/>
    </xf>
    <xf numFmtId="3" fontId="6" fillId="4" borderId="23" xfId="1" applyNumberFormat="1" applyFont="1" applyFill="1" applyBorder="1" applyAlignment="1">
      <alignment horizontal="right" wrapText="1"/>
    </xf>
    <xf numFmtId="0" fontId="7" fillId="4" borderId="19" xfId="1" applyNumberFormat="1" applyFont="1" applyFill="1" applyBorder="1" applyAlignment="1">
      <alignment horizontal="left"/>
    </xf>
    <xf numFmtId="4" fontId="8" fillId="4" borderId="8" xfId="1" applyNumberFormat="1" applyFont="1" applyFill="1" applyBorder="1" applyAlignment="1">
      <alignment horizontal="right"/>
    </xf>
    <xf numFmtId="4" fontId="8" fillId="4" borderId="20" xfId="1" applyNumberFormat="1" applyFont="1" applyFill="1" applyBorder="1" applyAlignment="1">
      <alignment horizontal="right"/>
    </xf>
    <xf numFmtId="0" fontId="7" fillId="4" borderId="0" xfId="1" applyNumberFormat="1" applyFont="1" applyFill="1" applyBorder="1" applyAlignment="1">
      <alignment horizontal="left"/>
    </xf>
    <xf numFmtId="3" fontId="8" fillId="4" borderId="0" xfId="1" applyNumberFormat="1" applyFont="1" applyFill="1" applyBorder="1" applyAlignment="1">
      <alignment horizontal="right"/>
    </xf>
    <xf numFmtId="0" fontId="5" fillId="0" borderId="0" xfId="1" applyFont="1" applyBorder="1" applyAlignment="1">
      <alignment wrapText="1"/>
    </xf>
    <xf numFmtId="3" fontId="5" fillId="0" borderId="0" xfId="1" applyNumberFormat="1" applyFont="1" applyBorder="1"/>
    <xf numFmtId="0" fontId="6" fillId="4" borderId="24" xfId="1" applyNumberFormat="1" applyFont="1" applyFill="1" applyBorder="1" applyAlignment="1">
      <alignment horizontal="left" wrapText="1"/>
    </xf>
    <xf numFmtId="4" fontId="6" fillId="4" borderId="25" xfId="1" applyNumberFormat="1" applyFont="1" applyFill="1" applyBorder="1" applyAlignment="1">
      <alignment horizontal="right" wrapText="1"/>
    </xf>
    <xf numFmtId="4" fontId="6" fillId="4" borderId="26" xfId="1" applyNumberFormat="1" applyFont="1" applyFill="1" applyBorder="1" applyAlignment="1">
      <alignment horizontal="right" wrapText="1"/>
    </xf>
    <xf numFmtId="0" fontId="6" fillId="4" borderId="27" xfId="1" applyNumberFormat="1" applyFont="1" applyFill="1" applyBorder="1" applyAlignment="1">
      <alignment horizontal="left"/>
    </xf>
    <xf numFmtId="4" fontId="6" fillId="4" borderId="28" xfId="1" applyNumberFormat="1" applyFont="1" applyFill="1" applyBorder="1" applyAlignment="1">
      <alignment horizontal="right"/>
    </xf>
    <xf numFmtId="4" fontId="6" fillId="4" borderId="29" xfId="1" applyNumberFormat="1" applyFont="1" applyFill="1" applyBorder="1" applyAlignment="1">
      <alignment horizontal="right"/>
    </xf>
    <xf numFmtId="0" fontId="6" fillId="4" borderId="30" xfId="1" applyNumberFormat="1" applyFont="1" applyFill="1" applyBorder="1"/>
    <xf numFmtId="4" fontId="6" fillId="4" borderId="9" xfId="1" applyNumberFormat="1" applyFont="1" applyFill="1" applyBorder="1" applyAlignment="1">
      <alignment horizontal="right"/>
    </xf>
    <xf numFmtId="4" fontId="6" fillId="4" borderId="31" xfId="1" applyNumberFormat="1" applyFont="1" applyFill="1" applyBorder="1" applyAlignment="1">
      <alignment horizontal="right"/>
    </xf>
    <xf numFmtId="4" fontId="6" fillId="4" borderId="32" xfId="1" applyNumberFormat="1" applyFont="1" applyFill="1" applyBorder="1" applyAlignment="1">
      <alignment horizontal="right"/>
    </xf>
    <xf numFmtId="0" fontId="9" fillId="4" borderId="0" xfId="1" applyNumberFormat="1" applyFont="1" applyFill="1" applyBorder="1"/>
    <xf numFmtId="4" fontId="9" fillId="4" borderId="0" xfId="1" applyNumberFormat="1" applyFont="1" applyFill="1" applyBorder="1" applyAlignment="1">
      <alignment horizontal="right"/>
    </xf>
    <xf numFmtId="0" fontId="6" fillId="4" borderId="33" xfId="1" applyNumberFormat="1" applyFont="1" applyFill="1" applyBorder="1" applyAlignment="1">
      <alignment horizontal="left"/>
    </xf>
    <xf numFmtId="4" fontId="5" fillId="4" borderId="34" xfId="1" applyNumberFormat="1" applyFont="1" applyFill="1" applyBorder="1" applyAlignment="1">
      <alignment horizontal="right"/>
    </xf>
    <xf numFmtId="4" fontId="5" fillId="4" borderId="35" xfId="1" applyNumberFormat="1" applyFont="1" applyFill="1" applyBorder="1" applyAlignment="1">
      <alignment horizontal="right"/>
    </xf>
    <xf numFmtId="0" fontId="6" fillId="0" borderId="0" xfId="0" applyFont="1"/>
    <xf numFmtId="4" fontId="6" fillId="4" borderId="0" xfId="1" applyNumberFormat="1" applyFont="1" applyFill="1" applyBorder="1" applyAlignment="1">
      <alignment horizontal="right" wrapText="1"/>
    </xf>
    <xf numFmtId="3" fontId="12" fillId="0" borderId="0" xfId="0" applyNumberFormat="1" applyFont="1"/>
    <xf numFmtId="4" fontId="12" fillId="0" borderId="0" xfId="0" applyNumberFormat="1" applyFont="1"/>
    <xf numFmtId="0" fontId="14" fillId="0" borderId="0" xfId="0" applyFont="1" applyAlignment="1">
      <alignment horizontal="center" wrapText="1"/>
    </xf>
    <xf numFmtId="0" fontId="1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3" fontId="13" fillId="0" borderId="1" xfId="0" quotePrefix="1" applyNumberFormat="1" applyFont="1" applyBorder="1" applyAlignment="1">
      <alignment horizontal="left"/>
    </xf>
    <xf numFmtId="3" fontId="14" fillId="0" borderId="0" xfId="0" applyNumberFormat="1" applyFont="1" applyBorder="1"/>
    <xf numFmtId="4" fontId="14" fillId="0" borderId="0" xfId="0" applyNumberFormat="1" applyFont="1" applyBorder="1"/>
    <xf numFmtId="3" fontId="14" fillId="0" borderId="0" xfId="0" applyNumberFormat="1" applyFont="1" applyBorder="1" applyAlignment="1">
      <alignment wrapText="1"/>
    </xf>
    <xf numFmtId="3" fontId="14" fillId="0" borderId="0" xfId="0" applyNumberFormat="1" applyFont="1"/>
    <xf numFmtId="4" fontId="14" fillId="0" borderId="0" xfId="0" applyNumberFormat="1" applyFont="1"/>
    <xf numFmtId="3" fontId="13" fillId="0" borderId="0" xfId="0" applyNumberFormat="1" applyFont="1" applyAlignment="1">
      <alignment horizontal="left"/>
    </xf>
    <xf numFmtId="3" fontId="13" fillId="0" borderId="0" xfId="0" applyNumberFormat="1" applyFont="1"/>
    <xf numFmtId="4" fontId="13" fillId="0" borderId="0" xfId="0" applyNumberFormat="1" applyFont="1"/>
    <xf numFmtId="3" fontId="14" fillId="0" borderId="0" xfId="0" applyNumberFormat="1" applyFont="1" applyAlignment="1">
      <alignment wrapText="1"/>
    </xf>
    <xf numFmtId="3" fontId="13" fillId="0" borderId="0" xfId="0" quotePrefix="1" applyNumberFormat="1" applyFont="1" applyAlignment="1">
      <alignment horizontal="left"/>
    </xf>
    <xf numFmtId="3" fontId="15" fillId="0" borderId="0" xfId="0" applyNumberFormat="1" applyFont="1" applyBorder="1" applyAlignment="1">
      <alignment horizontal="left" vertical="center" wrapText="1"/>
    </xf>
    <xf numFmtId="0" fontId="15" fillId="0" borderId="0" xfId="0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right"/>
    </xf>
    <xf numFmtId="4" fontId="13" fillId="3" borderId="2" xfId="2" applyNumberFormat="1" applyFont="1" applyFill="1" applyBorder="1" applyAlignment="1">
      <alignment horizontal="right"/>
    </xf>
    <xf numFmtId="3" fontId="15" fillId="0" borderId="0" xfId="0" applyNumberFormat="1" applyFont="1" applyAlignment="1">
      <alignment horizontal="left" vertical="center" wrapText="1"/>
    </xf>
    <xf numFmtId="3" fontId="15" fillId="0" borderId="0" xfId="0" applyNumberFormat="1" applyFont="1" applyAlignment="1">
      <alignment horizontal="center" vertical="center"/>
    </xf>
    <xf numFmtId="3" fontId="15" fillId="4" borderId="0" xfId="0" applyNumberFormat="1" applyFont="1" applyFill="1" applyAlignment="1">
      <alignment horizontal="center" vertical="center"/>
    </xf>
    <xf numFmtId="4" fontId="15" fillId="0" borderId="0" xfId="0" applyNumberFormat="1" applyFont="1" applyBorder="1" applyAlignment="1">
      <alignment horizontal="left" vertical="center" wrapText="1"/>
    </xf>
    <xf numFmtId="3" fontId="15" fillId="0" borderId="0" xfId="0" applyNumberFormat="1" applyFont="1" applyAlignment="1">
      <alignment horizontal="left" vertical="center"/>
    </xf>
    <xf numFmtId="4" fontId="13" fillId="0" borderId="2" xfId="0" quotePrefix="1" applyNumberFormat="1" applyFont="1" applyBorder="1" applyAlignment="1">
      <alignment horizontal="right" wrapText="1"/>
    </xf>
    <xf numFmtId="4" fontId="15" fillId="0" borderId="0" xfId="0" applyNumberFormat="1" applyFont="1" applyAlignment="1">
      <alignment horizontal="left" vertical="center" wrapText="1"/>
    </xf>
    <xf numFmtId="3" fontId="15" fillId="0" borderId="0" xfId="0" applyNumberFormat="1" applyFont="1" applyAlignment="1">
      <alignment horizontal="center"/>
    </xf>
    <xf numFmtId="43" fontId="14" fillId="0" borderId="0" xfId="2" applyFont="1" applyBorder="1"/>
    <xf numFmtId="4" fontId="14" fillId="0" borderId="0" xfId="2" applyNumberFormat="1" applyFont="1" applyBorder="1"/>
    <xf numFmtId="4" fontId="13" fillId="4" borderId="0" xfId="0" applyNumberFormat="1" applyFont="1" applyFill="1" applyBorder="1"/>
    <xf numFmtId="43" fontId="13" fillId="0" borderId="0" xfId="2" applyFont="1" applyBorder="1"/>
    <xf numFmtId="4" fontId="13" fillId="0" borderId="0" xfId="2" applyNumberFormat="1" applyFont="1" applyBorder="1"/>
    <xf numFmtId="0" fontId="12" fillId="0" borderId="0" xfId="0" applyNumberFormat="1" applyFont="1" applyAlignment="1">
      <alignment horizontal="center"/>
    </xf>
    <xf numFmtId="0" fontId="12" fillId="0" borderId="0" xfId="0" applyNumberFormat="1" applyFont="1"/>
    <xf numFmtId="3" fontId="12" fillId="0" borderId="0" xfId="0" applyNumberFormat="1" applyFont="1" applyAlignment="1">
      <alignment wrapText="1"/>
    </xf>
    <xf numFmtId="3" fontId="13" fillId="0" borderId="0" xfId="0" quotePrefix="1" applyNumberFormat="1" applyFont="1" applyBorder="1" applyAlignment="1">
      <alignment horizontal="left"/>
    </xf>
    <xf numFmtId="4" fontId="13" fillId="0" borderId="0" xfId="0" quotePrefix="1" applyNumberFormat="1" applyFont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4" fontId="11" fillId="0" borderId="0" xfId="0" quotePrefix="1" applyNumberFormat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 wrapText="1"/>
    </xf>
    <xf numFmtId="3" fontId="16" fillId="0" borderId="0" xfId="0" quotePrefix="1" applyNumberFormat="1" applyFont="1" applyFill="1" applyBorder="1" applyAlignment="1">
      <alignment horizontal="left"/>
    </xf>
    <xf numFmtId="0" fontId="13" fillId="0" borderId="0" xfId="0" applyNumberFormat="1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center" wrapText="1"/>
    </xf>
    <xf numFmtId="4" fontId="13" fillId="0" borderId="0" xfId="0" applyNumberFormat="1" applyFont="1" applyBorder="1" applyAlignment="1">
      <alignment horizontal="center" wrapText="1"/>
    </xf>
    <xf numFmtId="0" fontId="17" fillId="0" borderId="0" xfId="0" applyNumberFormat="1" applyFont="1" applyBorder="1" applyAlignment="1">
      <alignment horizontal="center" wrapText="1"/>
    </xf>
    <xf numFmtId="3" fontId="12" fillId="0" borderId="0" xfId="0" applyNumberFormat="1" applyFont="1" applyBorder="1"/>
    <xf numFmtId="3" fontId="13" fillId="0" borderId="0" xfId="0" quotePrefix="1" applyNumberFormat="1" applyFont="1" applyFill="1" applyBorder="1" applyAlignment="1">
      <alignment horizontal="left"/>
    </xf>
    <xf numFmtId="3" fontId="13" fillId="0" borderId="0" xfId="0" applyNumberFormat="1" applyFont="1" applyBorder="1"/>
    <xf numFmtId="0" fontId="13" fillId="6" borderId="10" xfId="0" quotePrefix="1" applyNumberFormat="1" applyFont="1" applyFill="1" applyBorder="1" applyAlignment="1">
      <alignment horizontal="center" vertical="center" wrapText="1"/>
    </xf>
    <xf numFmtId="0" fontId="13" fillId="6" borderId="11" xfId="0" applyNumberFormat="1" applyFont="1" applyFill="1" applyBorder="1" applyAlignment="1">
      <alignment horizontal="center" vertical="center" wrapText="1"/>
    </xf>
    <xf numFmtId="4" fontId="13" fillId="6" borderId="11" xfId="0" applyNumberFormat="1" applyFont="1" applyFill="1" applyBorder="1" applyAlignment="1">
      <alignment horizontal="center" vertical="center" wrapText="1"/>
    </xf>
    <xf numFmtId="3" fontId="13" fillId="6" borderId="11" xfId="0" applyNumberFormat="1" applyFont="1" applyFill="1" applyBorder="1" applyAlignment="1">
      <alignment horizontal="center" vertical="center" wrapText="1"/>
    </xf>
    <xf numFmtId="3" fontId="13" fillId="6" borderId="11" xfId="0" quotePrefix="1" applyNumberFormat="1" applyFont="1" applyFill="1" applyBorder="1" applyAlignment="1">
      <alignment horizontal="center" vertical="center" wrapText="1"/>
    </xf>
    <xf numFmtId="3" fontId="13" fillId="6" borderId="12" xfId="0" quotePrefix="1" applyNumberFormat="1" applyFont="1" applyFill="1" applyBorder="1" applyAlignment="1">
      <alignment horizontal="center" vertical="center" wrapText="1"/>
    </xf>
    <xf numFmtId="0" fontId="18" fillId="5" borderId="3" xfId="0" quotePrefix="1" applyNumberFormat="1" applyFont="1" applyFill="1" applyBorder="1" applyAlignment="1">
      <alignment horizontal="left" vertical="center" wrapText="1"/>
    </xf>
    <xf numFmtId="3" fontId="12" fillId="4" borderId="0" xfId="0" applyNumberFormat="1" applyFont="1" applyFill="1"/>
    <xf numFmtId="0" fontId="13" fillId="3" borderId="8" xfId="0" applyNumberFormat="1" applyFont="1" applyFill="1" applyBorder="1" applyAlignment="1">
      <alignment horizontal="center"/>
    </xf>
    <xf numFmtId="4" fontId="13" fillId="3" borderId="8" xfId="0" applyNumberFormat="1" applyFont="1" applyFill="1" applyBorder="1"/>
    <xf numFmtId="0" fontId="13" fillId="3" borderId="5" xfId="0" applyNumberFormat="1" applyFont="1" applyFill="1" applyBorder="1" applyAlignment="1">
      <alignment horizontal="center"/>
    </xf>
    <xf numFmtId="3" fontId="17" fillId="3" borderId="0" xfId="0" applyNumberFormat="1" applyFont="1" applyFill="1"/>
    <xf numFmtId="3" fontId="17" fillId="4" borderId="0" xfId="0" applyNumberFormat="1" applyFont="1" applyFill="1"/>
    <xf numFmtId="0" fontId="14" fillId="0" borderId="5" xfId="0" applyNumberFormat="1" applyFont="1" applyBorder="1" applyAlignment="1">
      <alignment horizontal="center"/>
    </xf>
    <xf numFmtId="0" fontId="13" fillId="3" borderId="2" xfId="0" applyNumberFormat="1" applyFont="1" applyFill="1" applyBorder="1" applyAlignment="1">
      <alignment horizontal="center"/>
    </xf>
    <xf numFmtId="0" fontId="14" fillId="0" borderId="4" xfId="0" applyNumberFormat="1" applyFont="1" applyBorder="1" applyAlignment="1">
      <alignment horizontal="center"/>
    </xf>
    <xf numFmtId="0" fontId="13" fillId="3" borderId="4" xfId="0" applyNumberFormat="1" applyFont="1" applyFill="1" applyBorder="1" applyAlignment="1">
      <alignment horizontal="center"/>
    </xf>
    <xf numFmtId="0" fontId="13" fillId="3" borderId="5" xfId="0" applyNumberFormat="1" applyFont="1" applyFill="1" applyBorder="1" applyAlignment="1">
      <alignment horizontal="center" wrapText="1"/>
    </xf>
    <xf numFmtId="0" fontId="14" fillId="7" borderId="5" xfId="0" applyNumberFormat="1" applyFont="1" applyFill="1" applyBorder="1" applyAlignment="1">
      <alignment horizontal="center"/>
    </xf>
    <xf numFmtId="0" fontId="14" fillId="7" borderId="5" xfId="0" applyNumberFormat="1" applyFont="1" applyFill="1" applyBorder="1" applyAlignment="1">
      <alignment horizontal="center" wrapText="1"/>
    </xf>
    <xf numFmtId="3" fontId="12" fillId="7" borderId="0" xfId="0" applyNumberFormat="1" applyFont="1" applyFill="1"/>
    <xf numFmtId="0" fontId="14" fillId="0" borderId="5" xfId="0" applyNumberFormat="1" applyFont="1" applyBorder="1" applyAlignment="1">
      <alignment horizontal="center" wrapText="1"/>
    </xf>
    <xf numFmtId="0" fontId="13" fillId="3" borderId="2" xfId="0" applyNumberFormat="1" applyFont="1" applyFill="1" applyBorder="1" applyAlignment="1">
      <alignment horizontal="center" wrapText="1"/>
    </xf>
    <xf numFmtId="0" fontId="14" fillId="7" borderId="2" xfId="0" applyNumberFormat="1" applyFont="1" applyFill="1" applyBorder="1" applyAlignment="1">
      <alignment horizontal="center"/>
    </xf>
    <xf numFmtId="0" fontId="14" fillId="7" borderId="2" xfId="0" applyNumberFormat="1" applyFont="1" applyFill="1" applyBorder="1" applyAlignment="1">
      <alignment horizontal="center" wrapText="1"/>
    </xf>
    <xf numFmtId="0" fontId="14" fillId="0" borderId="2" xfId="0" applyNumberFormat="1" applyFont="1" applyBorder="1" applyAlignment="1">
      <alignment horizontal="center"/>
    </xf>
    <xf numFmtId="0" fontId="14" fillId="0" borderId="2" xfId="0" applyNumberFormat="1" applyFont="1" applyBorder="1" applyAlignment="1">
      <alignment horizontal="center" wrapText="1"/>
    </xf>
    <xf numFmtId="0" fontId="14" fillId="4" borderId="2" xfId="0" applyNumberFormat="1" applyFont="1" applyFill="1" applyBorder="1" applyAlignment="1">
      <alignment horizontal="center"/>
    </xf>
    <xf numFmtId="0" fontId="14" fillId="4" borderId="2" xfId="0" applyNumberFormat="1" applyFont="1" applyFill="1" applyBorder="1" applyAlignment="1">
      <alignment horizontal="center" wrapText="1"/>
    </xf>
    <xf numFmtId="0" fontId="14" fillId="7" borderId="2" xfId="0" applyNumberFormat="1" applyFont="1" applyFill="1" applyBorder="1"/>
    <xf numFmtId="0" fontId="14" fillId="4" borderId="2" xfId="0" applyNumberFormat="1" applyFont="1" applyFill="1" applyBorder="1"/>
    <xf numFmtId="0" fontId="14" fillId="7" borderId="4" xfId="0" applyNumberFormat="1" applyFont="1" applyFill="1" applyBorder="1" applyAlignment="1">
      <alignment horizontal="center"/>
    </xf>
    <xf numFmtId="0" fontId="14" fillId="7" borderId="4" xfId="0" applyNumberFormat="1" applyFont="1" applyFill="1" applyBorder="1" applyAlignment="1">
      <alignment horizontal="center" wrapText="1"/>
    </xf>
    <xf numFmtId="3" fontId="17" fillId="7" borderId="0" xfId="0" applyNumberFormat="1" applyFont="1" applyFill="1"/>
    <xf numFmtId="0" fontId="14" fillId="4" borderId="4" xfId="0" applyNumberFormat="1" applyFont="1" applyFill="1" applyBorder="1" applyAlignment="1">
      <alignment horizontal="center"/>
    </xf>
    <xf numFmtId="0" fontId="14" fillId="4" borderId="4" xfId="0" applyNumberFormat="1" applyFont="1" applyFill="1" applyBorder="1" applyAlignment="1">
      <alignment horizontal="center" wrapText="1"/>
    </xf>
    <xf numFmtId="0" fontId="14" fillId="0" borderId="4" xfId="0" applyNumberFormat="1" applyFont="1" applyFill="1" applyBorder="1" applyAlignment="1">
      <alignment horizontal="center"/>
    </xf>
    <xf numFmtId="0" fontId="14" fillId="0" borderId="4" xfId="0" applyNumberFormat="1" applyFont="1" applyFill="1" applyBorder="1" applyAlignment="1">
      <alignment horizontal="center" wrapText="1"/>
    </xf>
    <xf numFmtId="0" fontId="14" fillId="0" borderId="4" xfId="0" applyNumberFormat="1" applyFont="1" applyBorder="1" applyAlignment="1">
      <alignment horizontal="center" wrapText="1"/>
    </xf>
    <xf numFmtId="3" fontId="14" fillId="7" borderId="2" xfId="0" applyNumberFormat="1" applyFont="1" applyFill="1" applyBorder="1" applyAlignment="1">
      <alignment horizontal="center"/>
    </xf>
    <xf numFmtId="3" fontId="14" fillId="4" borderId="4" xfId="0" applyNumberFormat="1" applyFont="1" applyFill="1" applyBorder="1" applyAlignment="1">
      <alignment horizontal="center"/>
    </xf>
    <xf numFmtId="0" fontId="14" fillId="7" borderId="6" xfId="0" applyNumberFormat="1" applyFont="1" applyFill="1" applyBorder="1" applyAlignment="1">
      <alignment horizontal="center"/>
    </xf>
    <xf numFmtId="0" fontId="14" fillId="0" borderId="7" xfId="0" applyNumberFormat="1" applyFont="1" applyBorder="1" applyAlignment="1">
      <alignment horizontal="center"/>
    </xf>
    <xf numFmtId="0" fontId="14" fillId="7" borderId="7" xfId="0" applyNumberFormat="1" applyFont="1" applyFill="1" applyBorder="1" applyAlignment="1">
      <alignment horizontal="center"/>
    </xf>
    <xf numFmtId="0" fontId="14" fillId="7" borderId="36" xfId="0" applyNumberFormat="1" applyFont="1" applyFill="1" applyBorder="1" applyAlignment="1">
      <alignment horizontal="center"/>
    </xf>
    <xf numFmtId="0" fontId="18" fillId="5" borderId="3" xfId="0" applyNumberFormat="1" applyFont="1" applyFill="1" applyBorder="1" applyAlignment="1">
      <alignment horizontal="left"/>
    </xf>
    <xf numFmtId="0" fontId="13" fillId="3" borderId="3" xfId="0" applyNumberFormat="1" applyFont="1" applyFill="1" applyBorder="1" applyAlignment="1">
      <alignment horizontal="center"/>
    </xf>
    <xf numFmtId="3" fontId="13" fillId="3" borderId="4" xfId="0" applyNumberFormat="1" applyFont="1" applyFill="1" applyBorder="1" applyAlignment="1">
      <alignment horizontal="center" wrapText="1"/>
    </xf>
    <xf numFmtId="3" fontId="13" fillId="3" borderId="4" xfId="0" applyNumberFormat="1" applyFont="1" applyFill="1" applyBorder="1" applyAlignment="1">
      <alignment horizontal="center"/>
    </xf>
    <xf numFmtId="0" fontId="14" fillId="4" borderId="3" xfId="0" applyNumberFormat="1" applyFont="1" applyFill="1" applyBorder="1" applyAlignment="1">
      <alignment horizontal="center"/>
    </xf>
    <xf numFmtId="0" fontId="13" fillId="3" borderId="8" xfId="0" applyNumberFormat="1" applyFont="1" applyFill="1" applyBorder="1" applyAlignment="1">
      <alignment horizontal="center" wrapText="1" shrinkToFit="1"/>
    </xf>
    <xf numFmtId="49" fontId="13" fillId="3" borderId="5" xfId="0" applyNumberFormat="1" applyFont="1" applyFill="1" applyBorder="1" applyAlignment="1">
      <alignment horizontal="center" shrinkToFit="1"/>
    </xf>
    <xf numFmtId="49" fontId="14" fillId="7" borderId="5" xfId="0" applyNumberFormat="1" applyFont="1" applyFill="1" applyBorder="1" applyAlignment="1">
      <alignment horizontal="center" shrinkToFit="1"/>
    </xf>
    <xf numFmtId="0" fontId="14" fillId="0" borderId="5" xfId="0" applyNumberFormat="1" applyFont="1" applyFill="1" applyBorder="1" applyAlignment="1">
      <alignment horizontal="center"/>
    </xf>
    <xf numFmtId="49" fontId="14" fillId="0" borderId="5" xfId="0" applyNumberFormat="1" applyFont="1" applyFill="1" applyBorder="1" applyAlignment="1">
      <alignment horizontal="center" shrinkToFit="1"/>
    </xf>
    <xf numFmtId="0" fontId="14" fillId="4" borderId="5" xfId="0" applyNumberFormat="1" applyFont="1" applyFill="1" applyBorder="1" applyAlignment="1">
      <alignment horizontal="center"/>
    </xf>
    <xf numFmtId="49" fontId="14" fillId="4" borderId="5" xfId="0" applyNumberFormat="1" applyFont="1" applyFill="1" applyBorder="1" applyAlignment="1">
      <alignment horizontal="center" shrinkToFit="1"/>
    </xf>
    <xf numFmtId="49" fontId="13" fillId="3" borderId="2" xfId="0" applyNumberFormat="1" applyFont="1" applyFill="1" applyBorder="1" applyAlignment="1">
      <alignment horizontal="center" shrinkToFit="1"/>
    </xf>
    <xf numFmtId="49" fontId="14" fillId="7" borderId="2" xfId="0" applyNumberFormat="1" applyFont="1" applyFill="1" applyBorder="1" applyAlignment="1">
      <alignment horizontal="center" shrinkToFit="1"/>
    </xf>
    <xf numFmtId="49" fontId="14" fillId="4" borderId="2" xfId="0" applyNumberFormat="1" applyFont="1" applyFill="1" applyBorder="1" applyAlignment="1">
      <alignment horizontal="center" shrinkToFit="1"/>
    </xf>
    <xf numFmtId="49" fontId="14" fillId="0" borderId="2" xfId="0" applyNumberFormat="1" applyFont="1" applyBorder="1" applyAlignment="1">
      <alignment horizontal="center" shrinkToFit="1"/>
    </xf>
    <xf numFmtId="0" fontId="14" fillId="3" borderId="2" xfId="0" applyNumberFormat="1" applyFont="1" applyFill="1" applyBorder="1" applyAlignment="1">
      <alignment horizontal="center"/>
    </xf>
    <xf numFmtId="0" fontId="13" fillId="3" borderId="2" xfId="0" quotePrefix="1" applyNumberFormat="1" applyFont="1" applyFill="1" applyBorder="1" applyAlignment="1">
      <alignment horizontal="center" vertical="justify"/>
    </xf>
    <xf numFmtId="0" fontId="14" fillId="4" borderId="0" xfId="0" applyNumberFormat="1" applyFont="1" applyFill="1" applyBorder="1" applyAlignment="1">
      <alignment horizontal="center"/>
    </xf>
    <xf numFmtId="0" fontId="13" fillId="4" borderId="0" xfId="0" quotePrefix="1" applyNumberFormat="1" applyFont="1" applyFill="1" applyBorder="1" applyAlignment="1">
      <alignment horizontal="center" vertical="justify"/>
    </xf>
    <xf numFmtId="3" fontId="13" fillId="4" borderId="0" xfId="0" applyNumberFormat="1" applyFont="1" applyFill="1" applyBorder="1"/>
    <xf numFmtId="0" fontId="14" fillId="0" borderId="0" xfId="0" applyNumberFormat="1" applyFont="1" applyBorder="1"/>
    <xf numFmtId="3" fontId="13" fillId="0" borderId="0" xfId="0" applyNumberFormat="1" applyFont="1" applyBorder="1" applyAlignment="1"/>
    <xf numFmtId="3" fontId="20" fillId="0" borderId="0" xfId="0" applyNumberFormat="1" applyFont="1"/>
    <xf numFmtId="4" fontId="13" fillId="0" borderId="0" xfId="0" applyNumberFormat="1" applyFont="1" applyBorder="1"/>
    <xf numFmtId="3" fontId="13" fillId="0" borderId="0" xfId="0" applyNumberFormat="1" applyFont="1" applyBorder="1" applyAlignment="1">
      <alignment horizontal="center"/>
    </xf>
    <xf numFmtId="3" fontId="14" fillId="0" borderId="1" xfId="0" applyNumberFormat="1" applyFont="1" applyBorder="1"/>
    <xf numFmtId="0" fontId="14" fillId="0" borderId="1" xfId="0" applyNumberFormat="1" applyFont="1" applyBorder="1" applyAlignment="1">
      <alignment horizontal="center"/>
    </xf>
    <xf numFmtId="0" fontId="14" fillId="0" borderId="0" xfId="0" applyNumberFormat="1" applyFont="1"/>
    <xf numFmtId="3" fontId="21" fillId="0" borderId="0" xfId="0" applyNumberFormat="1" applyFont="1" applyAlignment="1">
      <alignment horizontal="center"/>
    </xf>
    <xf numFmtId="3" fontId="14" fillId="0" borderId="0" xfId="0" applyNumberFormat="1" applyFont="1" applyBorder="1" applyAlignment="1">
      <alignment horizontal="left" indent="1"/>
    </xf>
    <xf numFmtId="4" fontId="14" fillId="0" borderId="0" xfId="0" applyNumberFormat="1" applyFont="1" applyBorder="1" applyAlignment="1">
      <alignment horizontal="left" indent="1"/>
    </xf>
    <xf numFmtId="0" fontId="14" fillId="4" borderId="0" xfId="0" applyFont="1" applyFill="1" applyAlignment="1">
      <alignment horizontal="center" wrapText="1"/>
    </xf>
    <xf numFmtId="3" fontId="12" fillId="4" borderId="0" xfId="0" applyNumberFormat="1" applyFont="1" applyFill="1" applyAlignment="1">
      <alignment wrapText="1"/>
    </xf>
    <xf numFmtId="4" fontId="22" fillId="4" borderId="4" xfId="0" applyNumberFormat="1" applyFont="1" applyFill="1" applyBorder="1" applyAlignment="1">
      <alignment horizontal="center" vertical="center" wrapText="1"/>
    </xf>
    <xf numFmtId="4" fontId="18" fillId="8" borderId="4" xfId="0" applyNumberFormat="1" applyFont="1" applyFill="1" applyBorder="1" applyAlignment="1">
      <alignment horizontal="center" vertical="center" wrapText="1"/>
    </xf>
    <xf numFmtId="0" fontId="18" fillId="8" borderId="4" xfId="0" applyNumberFormat="1" applyFont="1" applyFill="1" applyBorder="1" applyAlignment="1">
      <alignment horizontal="center" vertical="center" wrapText="1"/>
    </xf>
    <xf numFmtId="4" fontId="22" fillId="3" borderId="8" xfId="0" applyNumberFormat="1" applyFont="1" applyFill="1" applyBorder="1" applyAlignment="1">
      <alignment horizontal="center" vertical="center" wrapText="1"/>
    </xf>
    <xf numFmtId="4" fontId="22" fillId="3" borderId="6" xfId="0" applyNumberFormat="1" applyFont="1" applyFill="1" applyBorder="1" applyAlignment="1">
      <alignment horizontal="center" vertical="center" wrapText="1"/>
    </xf>
    <xf numFmtId="4" fontId="22" fillId="3" borderId="4" xfId="0" applyNumberFormat="1" applyFont="1" applyFill="1" applyBorder="1" applyAlignment="1">
      <alignment horizontal="center" vertical="center" wrapText="1"/>
    </xf>
    <xf numFmtId="4" fontId="22" fillId="7" borderId="4" xfId="0" applyNumberFormat="1" applyFont="1" applyFill="1" applyBorder="1" applyAlignment="1">
      <alignment horizontal="center" vertical="center" wrapText="1"/>
    </xf>
    <xf numFmtId="3" fontId="19" fillId="8" borderId="4" xfId="0" applyNumberFormat="1" applyFont="1" applyFill="1" applyBorder="1" applyAlignment="1">
      <alignment horizontal="center"/>
    </xf>
    <xf numFmtId="4" fontId="22" fillId="3" borderId="2" xfId="0" applyNumberFormat="1" applyFont="1" applyFill="1" applyBorder="1" applyAlignment="1">
      <alignment horizontal="center" vertical="center" wrapText="1"/>
    </xf>
    <xf numFmtId="4" fontId="22" fillId="4" borderId="2" xfId="0" applyNumberFormat="1" applyFont="1" applyFill="1" applyBorder="1" applyAlignment="1">
      <alignment horizontal="center" vertical="center" wrapText="1"/>
    </xf>
    <xf numFmtId="49" fontId="6" fillId="4" borderId="14" xfId="1" applyNumberFormat="1" applyFont="1" applyFill="1" applyBorder="1" applyAlignment="1">
      <alignment horizontal="center" wrapText="1"/>
    </xf>
    <xf numFmtId="4" fontId="5" fillId="4" borderId="2" xfId="1" applyNumberFormat="1" applyFont="1" applyFill="1" applyBorder="1" applyAlignment="1">
      <alignment horizontal="right" wrapText="1"/>
    </xf>
    <xf numFmtId="4" fontId="5" fillId="4" borderId="5" xfId="1" applyNumberFormat="1" applyFont="1" applyFill="1" applyBorder="1" applyAlignment="1">
      <alignment horizontal="right" wrapText="1"/>
    </xf>
    <xf numFmtId="4" fontId="8" fillId="4" borderId="9" xfId="1" applyNumberFormat="1" applyFont="1" applyFill="1" applyBorder="1" applyAlignment="1">
      <alignment horizontal="right"/>
    </xf>
    <xf numFmtId="3" fontId="6" fillId="4" borderId="14" xfId="1" applyNumberFormat="1" applyFont="1" applyFill="1" applyBorder="1" applyAlignment="1">
      <alignment horizontal="right" wrapText="1"/>
    </xf>
    <xf numFmtId="4" fontId="0" fillId="0" borderId="0" xfId="0" applyNumberFormat="1"/>
    <xf numFmtId="0" fontId="14" fillId="0" borderId="0" xfId="0" applyFont="1"/>
    <xf numFmtId="3" fontId="15" fillId="0" borderId="0" xfId="0" applyNumberFormat="1" applyFont="1" applyBorder="1" applyAlignment="1">
      <alignment horizontal="left" vertical="center" wrapText="1"/>
    </xf>
    <xf numFmtId="0" fontId="11" fillId="2" borderId="0" xfId="0" applyNumberFormat="1" applyFont="1" applyFill="1" applyBorder="1" applyAlignment="1">
      <alignment horizontal="center"/>
    </xf>
    <xf numFmtId="3" fontId="11" fillId="3" borderId="41" xfId="0" applyNumberFormat="1" applyFont="1" applyFill="1" applyBorder="1" applyAlignment="1">
      <alignment horizontal="center" vertical="center"/>
    </xf>
    <xf numFmtId="3" fontId="13" fillId="3" borderId="22" xfId="0" applyNumberFormat="1" applyFont="1" applyFill="1" applyBorder="1" applyAlignment="1">
      <alignment horizontal="center" vertical="center"/>
    </xf>
    <xf numFmtId="4" fontId="13" fillId="3" borderId="22" xfId="0" applyNumberFormat="1" applyFont="1" applyFill="1" applyBorder="1" applyAlignment="1">
      <alignment horizontal="center" vertical="center" wrapText="1"/>
    </xf>
    <xf numFmtId="3" fontId="13" fillId="3" borderId="23" xfId="0" applyNumberFormat="1" applyFont="1" applyFill="1" applyBorder="1" applyAlignment="1">
      <alignment horizontal="center" vertical="center" wrapText="1"/>
    </xf>
    <xf numFmtId="3" fontId="13" fillId="0" borderId="42" xfId="0" applyNumberFormat="1" applyFont="1" applyBorder="1" applyAlignment="1">
      <alignment horizontal="center" wrapText="1"/>
    </xf>
    <xf numFmtId="0" fontId="13" fillId="0" borderId="42" xfId="0" applyNumberFormat="1" applyFont="1" applyBorder="1" applyAlignment="1">
      <alignment horizontal="center" vertical="center" wrapText="1"/>
    </xf>
    <xf numFmtId="3" fontId="13" fillId="0" borderId="42" xfId="0" applyNumberFormat="1" applyFont="1" applyBorder="1" applyAlignment="1">
      <alignment horizontal="center"/>
    </xf>
    <xf numFmtId="3" fontId="13" fillId="3" borderId="43" xfId="0" applyNumberFormat="1" applyFont="1" applyFill="1" applyBorder="1" applyAlignment="1">
      <alignment horizontal="center"/>
    </xf>
    <xf numFmtId="4" fontId="13" fillId="3" borderId="20" xfId="0" applyNumberFormat="1" applyFont="1" applyFill="1" applyBorder="1"/>
    <xf numFmtId="4" fontId="13" fillId="3" borderId="8" xfId="0" applyNumberFormat="1" applyFont="1" applyFill="1" applyBorder="1" applyAlignment="1">
      <alignment horizontal="right"/>
    </xf>
    <xf numFmtId="4" fontId="13" fillId="3" borderId="4" xfId="0" applyNumberFormat="1" applyFont="1" applyFill="1" applyBorder="1" applyAlignment="1">
      <alignment horizontal="right"/>
    </xf>
    <xf numFmtId="4" fontId="14" fillId="0" borderId="2" xfId="0" applyNumberFormat="1" applyFont="1" applyBorder="1" applyAlignment="1">
      <alignment horizontal="right"/>
    </xf>
    <xf numFmtId="4" fontId="13" fillId="3" borderId="2" xfId="0" applyNumberFormat="1" applyFont="1" applyFill="1" applyBorder="1" applyAlignment="1">
      <alignment horizontal="right"/>
    </xf>
    <xf numFmtId="4" fontId="14" fillId="0" borderId="4" xfId="0" applyNumberFormat="1" applyFont="1" applyBorder="1" applyAlignment="1">
      <alignment horizontal="right"/>
    </xf>
    <xf numFmtId="4" fontId="18" fillId="8" borderId="4" xfId="0" applyNumberFormat="1" applyFont="1" applyFill="1" applyBorder="1" applyAlignment="1">
      <alignment horizontal="right" vertical="center" wrapText="1"/>
    </xf>
    <xf numFmtId="164" fontId="18" fillId="5" borderId="4" xfId="0" applyNumberFormat="1" applyFont="1" applyFill="1" applyBorder="1" applyAlignment="1">
      <alignment horizontal="right" vertical="center" wrapText="1"/>
    </xf>
    <xf numFmtId="4" fontId="18" fillId="5" borderId="4" xfId="0" applyNumberFormat="1" applyFont="1" applyFill="1" applyBorder="1" applyAlignment="1">
      <alignment horizontal="right" vertical="center" wrapText="1"/>
    </xf>
    <xf numFmtId="4" fontId="13" fillId="3" borderId="9" xfId="0" applyNumberFormat="1" applyFont="1" applyFill="1" applyBorder="1" applyAlignment="1">
      <alignment horizontal="right"/>
    </xf>
    <xf numFmtId="4" fontId="13" fillId="3" borderId="5" xfId="0" applyNumberFormat="1" applyFont="1" applyFill="1" applyBorder="1" applyAlignment="1">
      <alignment horizontal="right"/>
    </xf>
    <xf numFmtId="4" fontId="13" fillId="3" borderId="6" xfId="0" applyNumberFormat="1" applyFont="1" applyFill="1" applyBorder="1" applyAlignment="1">
      <alignment horizontal="right"/>
    </xf>
    <xf numFmtId="4" fontId="14" fillId="0" borderId="5" xfId="0" applyNumberFormat="1" applyFont="1" applyBorder="1" applyAlignment="1">
      <alignment horizontal="right"/>
    </xf>
    <xf numFmtId="4" fontId="14" fillId="3" borderId="5" xfId="0" applyNumberFormat="1" applyFont="1" applyFill="1" applyBorder="1" applyAlignment="1">
      <alignment horizontal="right"/>
    </xf>
    <xf numFmtId="4" fontId="14" fillId="3" borderId="4" xfId="0" applyNumberFormat="1" applyFont="1" applyFill="1" applyBorder="1" applyAlignment="1">
      <alignment horizontal="right"/>
    </xf>
    <xf numFmtId="164" fontId="14" fillId="0" borderId="4" xfId="0" applyNumberFormat="1" applyFont="1" applyBorder="1" applyAlignment="1">
      <alignment horizontal="right"/>
    </xf>
    <xf numFmtId="164" fontId="13" fillId="3" borderId="8" xfId="0" applyNumberFormat="1" applyFont="1" applyFill="1" applyBorder="1" applyAlignment="1">
      <alignment horizontal="right"/>
    </xf>
    <xf numFmtId="4" fontId="13" fillId="3" borderId="5" xfId="0" applyNumberFormat="1" applyFont="1" applyFill="1" applyBorder="1" applyAlignment="1">
      <alignment horizontal="right" wrapText="1"/>
    </xf>
    <xf numFmtId="164" fontId="13" fillId="3" borderId="5" xfId="0" applyNumberFormat="1" applyFont="1" applyFill="1" applyBorder="1" applyAlignment="1">
      <alignment horizontal="right"/>
    </xf>
    <xf numFmtId="4" fontId="14" fillId="7" borderId="5" xfId="0" applyNumberFormat="1" applyFont="1" applyFill="1" applyBorder="1" applyAlignment="1">
      <alignment horizontal="right" wrapText="1"/>
    </xf>
    <xf numFmtId="164" fontId="14" fillId="7" borderId="5" xfId="0" applyNumberFormat="1" applyFont="1" applyFill="1" applyBorder="1" applyAlignment="1">
      <alignment horizontal="right"/>
    </xf>
    <xf numFmtId="4" fontId="14" fillId="7" borderId="5" xfId="0" applyNumberFormat="1" applyFont="1" applyFill="1" applyBorder="1" applyAlignment="1">
      <alignment horizontal="right"/>
    </xf>
    <xf numFmtId="4" fontId="14" fillId="0" borderId="5" xfId="0" applyNumberFormat="1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/>
    </xf>
    <xf numFmtId="4" fontId="13" fillId="3" borderId="2" xfId="0" applyNumberFormat="1" applyFont="1" applyFill="1" applyBorder="1" applyAlignment="1">
      <alignment horizontal="right" wrapText="1"/>
    </xf>
    <xf numFmtId="164" fontId="13" fillId="3" borderId="2" xfId="0" applyNumberFormat="1" applyFont="1" applyFill="1" applyBorder="1" applyAlignment="1">
      <alignment horizontal="right"/>
    </xf>
    <xf numFmtId="4" fontId="14" fillId="7" borderId="2" xfId="0" applyNumberFormat="1" applyFont="1" applyFill="1" applyBorder="1" applyAlignment="1">
      <alignment horizontal="right" wrapText="1"/>
    </xf>
    <xf numFmtId="164" fontId="14" fillId="7" borderId="2" xfId="0" applyNumberFormat="1" applyFont="1" applyFill="1" applyBorder="1" applyAlignment="1">
      <alignment horizontal="right"/>
    </xf>
    <xf numFmtId="4" fontId="14" fillId="7" borderId="2" xfId="0" applyNumberFormat="1" applyFont="1" applyFill="1" applyBorder="1" applyAlignment="1">
      <alignment horizontal="right"/>
    </xf>
    <xf numFmtId="4" fontId="14" fillId="0" borderId="2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/>
    </xf>
    <xf numFmtId="4" fontId="14" fillId="4" borderId="5" xfId="0" applyNumberFormat="1" applyFont="1" applyFill="1" applyBorder="1" applyAlignment="1">
      <alignment horizontal="right"/>
    </xf>
    <xf numFmtId="4" fontId="14" fillId="3" borderId="2" xfId="0" applyNumberFormat="1" applyFont="1" applyFill="1" applyBorder="1" applyAlignment="1">
      <alignment horizontal="right"/>
    </xf>
    <xf numFmtId="4" fontId="14" fillId="4" borderId="2" xfId="0" applyNumberFormat="1" applyFont="1" applyFill="1" applyBorder="1" applyAlignment="1">
      <alignment horizontal="right" wrapText="1"/>
    </xf>
    <xf numFmtId="164" fontId="14" fillId="4" borderId="2" xfId="0" applyNumberFormat="1" applyFont="1" applyFill="1" applyBorder="1" applyAlignment="1">
      <alignment horizontal="right"/>
    </xf>
    <xf numFmtId="4" fontId="14" fillId="4" borderId="2" xfId="0" applyNumberFormat="1" applyFont="1" applyFill="1" applyBorder="1" applyAlignment="1">
      <alignment horizontal="right"/>
    </xf>
    <xf numFmtId="4" fontId="14" fillId="7" borderId="4" xfId="0" applyNumberFormat="1" applyFont="1" applyFill="1" applyBorder="1" applyAlignment="1">
      <alignment horizontal="right" wrapText="1"/>
    </xf>
    <xf numFmtId="164" fontId="14" fillId="7" borderId="4" xfId="0" applyNumberFormat="1" applyFont="1" applyFill="1" applyBorder="1" applyAlignment="1">
      <alignment horizontal="right"/>
    </xf>
    <xf numFmtId="4" fontId="14" fillId="7" borderId="4" xfId="0" applyNumberFormat="1" applyFont="1" applyFill="1" applyBorder="1" applyAlignment="1">
      <alignment horizontal="right"/>
    </xf>
    <xf numFmtId="4" fontId="14" fillId="4" borderId="4" xfId="0" applyNumberFormat="1" applyFont="1" applyFill="1" applyBorder="1" applyAlignment="1">
      <alignment horizontal="right" wrapText="1"/>
    </xf>
    <xf numFmtId="164" fontId="14" fillId="4" borderId="4" xfId="0" applyNumberFormat="1" applyFont="1" applyFill="1" applyBorder="1" applyAlignment="1">
      <alignment horizontal="right"/>
    </xf>
    <xf numFmtId="4" fontId="14" fillId="4" borderId="4" xfId="0" applyNumberFormat="1" applyFont="1" applyFill="1" applyBorder="1" applyAlignment="1">
      <alignment horizontal="right"/>
    </xf>
    <xf numFmtId="4" fontId="14" fillId="0" borderId="4" xfId="0" applyNumberFormat="1" applyFont="1" applyFill="1" applyBorder="1" applyAlignment="1">
      <alignment horizontal="right" wrapText="1"/>
    </xf>
    <xf numFmtId="164" fontId="14" fillId="0" borderId="4" xfId="0" applyNumberFormat="1" applyFont="1" applyFill="1" applyBorder="1" applyAlignment="1">
      <alignment horizontal="right"/>
    </xf>
    <xf numFmtId="4" fontId="14" fillId="0" borderId="4" xfId="0" applyNumberFormat="1" applyFont="1" applyFill="1" applyBorder="1" applyAlignment="1">
      <alignment horizontal="right"/>
    </xf>
    <xf numFmtId="4" fontId="14" fillId="0" borderId="4" xfId="0" applyNumberFormat="1" applyFont="1" applyBorder="1" applyAlignment="1">
      <alignment horizontal="right" wrapText="1"/>
    </xf>
    <xf numFmtId="4" fontId="19" fillId="8" borderId="4" xfId="0" applyNumberFormat="1" applyFont="1" applyFill="1" applyBorder="1" applyAlignment="1">
      <alignment horizontal="right"/>
    </xf>
    <xf numFmtId="164" fontId="19" fillId="5" borderId="4" xfId="0" applyNumberFormat="1" applyFont="1" applyFill="1" applyBorder="1" applyAlignment="1">
      <alignment horizontal="right"/>
    </xf>
    <xf numFmtId="4" fontId="19" fillId="5" borderId="4" xfId="0" applyNumberFormat="1" applyFont="1" applyFill="1" applyBorder="1" applyAlignment="1">
      <alignment horizontal="right"/>
    </xf>
    <xf numFmtId="164" fontId="13" fillId="3" borderId="4" xfId="0" applyNumberFormat="1" applyFont="1" applyFill="1" applyBorder="1" applyAlignment="1">
      <alignment horizontal="right"/>
    </xf>
    <xf numFmtId="4" fontId="14" fillId="0" borderId="5" xfId="0" applyNumberFormat="1" applyFont="1" applyFill="1" applyBorder="1" applyAlignment="1">
      <alignment horizontal="right"/>
    </xf>
    <xf numFmtId="164" fontId="14" fillId="0" borderId="5" xfId="0" applyNumberFormat="1" applyFont="1" applyFill="1" applyBorder="1" applyAlignment="1">
      <alignment horizontal="right"/>
    </xf>
    <xf numFmtId="164" fontId="14" fillId="4" borderId="5" xfId="0" applyNumberFormat="1" applyFont="1" applyFill="1" applyBorder="1" applyAlignment="1">
      <alignment horizontal="right"/>
    </xf>
    <xf numFmtId="4" fontId="13" fillId="7" borderId="2" xfId="0" applyNumberFormat="1" applyFont="1" applyFill="1" applyBorder="1" applyAlignment="1">
      <alignment horizontal="right"/>
    </xf>
    <xf numFmtId="164" fontId="13" fillId="7" borderId="2" xfId="0" applyNumberFormat="1" applyFont="1" applyFill="1" applyBorder="1" applyAlignment="1">
      <alignment horizontal="right"/>
    </xf>
    <xf numFmtId="4" fontId="13" fillId="4" borderId="2" xfId="0" applyNumberFormat="1" applyFont="1" applyFill="1" applyBorder="1" applyAlignment="1">
      <alignment horizontal="right"/>
    </xf>
    <xf numFmtId="164" fontId="13" fillId="4" borderId="2" xfId="0" applyNumberFormat="1" applyFont="1" applyFill="1" applyBorder="1" applyAlignment="1">
      <alignment horizontal="right"/>
    </xf>
    <xf numFmtId="4" fontId="23" fillId="3" borderId="8" xfId="3" applyNumberFormat="1" applyFont="1" applyFill="1" applyBorder="1"/>
    <xf numFmtId="4" fontId="23" fillId="3" borderId="5" xfId="3" applyNumberFormat="1" applyFont="1" applyFill="1" applyBorder="1"/>
    <xf numFmtId="164" fontId="24" fillId="7" borderId="2" xfId="3" applyNumberFormat="1" applyFont="1" applyFill="1" applyBorder="1" applyAlignment="1"/>
    <xf numFmtId="164" fontId="14" fillId="7" borderId="5" xfId="0" applyNumberFormat="1" applyFont="1" applyFill="1" applyBorder="1" applyAlignment="1"/>
    <xf numFmtId="164" fontId="24" fillId="0" borderId="2" xfId="3" applyNumberFormat="1" applyFont="1" applyBorder="1" applyAlignment="1"/>
    <xf numFmtId="164" fontId="14" fillId="0" borderId="5" xfId="0" applyNumberFormat="1" applyFont="1" applyBorder="1" applyAlignment="1"/>
    <xf numFmtId="164" fontId="23" fillId="3" borderId="2" xfId="3" applyNumberFormat="1" applyFont="1" applyFill="1" applyBorder="1" applyAlignment="1"/>
    <xf numFmtId="164" fontId="13" fillId="3" borderId="2" xfId="0" applyNumberFormat="1" applyFont="1" applyFill="1" applyBorder="1" applyAlignment="1"/>
    <xf numFmtId="164" fontId="14" fillId="4" borderId="5" xfId="0" applyNumberFormat="1" applyFont="1" applyFill="1" applyBorder="1" applyAlignment="1"/>
    <xf numFmtId="164" fontId="14" fillId="7" borderId="2" xfId="0" applyNumberFormat="1" applyFont="1" applyFill="1" applyBorder="1" applyAlignment="1"/>
    <xf numFmtId="164" fontId="14" fillId="0" borderId="2" xfId="0" applyNumberFormat="1" applyFont="1" applyBorder="1" applyAlignment="1"/>
    <xf numFmtId="164" fontId="14" fillId="4" borderId="2" xfId="0" applyNumberFormat="1" applyFont="1" applyFill="1" applyBorder="1" applyAlignment="1"/>
    <xf numFmtId="164" fontId="14" fillId="7" borderId="4" xfId="0" applyNumberFormat="1" applyFont="1" applyFill="1" applyBorder="1" applyAlignment="1"/>
    <xf numFmtId="164" fontId="14" fillId="4" borderId="4" xfId="0" applyNumberFormat="1" applyFont="1" applyFill="1" applyBorder="1" applyAlignment="1"/>
    <xf numFmtId="164" fontId="14" fillId="0" borderId="4" xfId="0" applyNumberFormat="1" applyFont="1" applyFill="1" applyBorder="1" applyAlignment="1"/>
    <xf numFmtId="164" fontId="14" fillId="0" borderId="4" xfId="0" applyNumberFormat="1" applyFont="1" applyBorder="1" applyAlignment="1"/>
    <xf numFmtId="164" fontId="23" fillId="3" borderId="8" xfId="3" applyNumberFormat="1" applyFont="1" applyFill="1" applyBorder="1" applyAlignment="1"/>
    <xf numFmtId="164" fontId="13" fillId="3" borderId="8" xfId="0" applyNumberFormat="1" applyFont="1" applyFill="1" applyBorder="1" applyAlignment="1"/>
    <xf numFmtId="164" fontId="23" fillId="3" borderId="5" xfId="3" applyNumberFormat="1" applyFont="1" applyFill="1" applyBorder="1" applyAlignment="1"/>
    <xf numFmtId="164" fontId="13" fillId="3" borderId="5" xfId="0" applyNumberFormat="1" applyFont="1" applyFill="1" applyBorder="1" applyAlignment="1"/>
    <xf numFmtId="164" fontId="18" fillId="5" borderId="2" xfId="3" applyNumberFormat="1" applyFont="1" applyFill="1" applyBorder="1" applyAlignment="1"/>
    <xf numFmtId="164" fontId="19" fillId="5" borderId="4" xfId="0" applyNumberFormat="1" applyFont="1" applyFill="1" applyBorder="1" applyAlignment="1"/>
    <xf numFmtId="164" fontId="24" fillId="3" borderId="2" xfId="3" applyNumberFormat="1" applyFont="1" applyFill="1" applyBorder="1" applyAlignment="1"/>
    <xf numFmtId="164" fontId="13" fillId="3" borderId="4" xfId="0" applyNumberFormat="1" applyFont="1" applyFill="1" applyBorder="1" applyAlignment="1"/>
    <xf numFmtId="164" fontId="14" fillId="0" borderId="5" xfId="0" applyNumberFormat="1" applyFont="1" applyFill="1" applyBorder="1" applyAlignment="1"/>
    <xf numFmtId="164" fontId="13" fillId="7" borderId="2" xfId="0" applyNumberFormat="1" applyFont="1" applyFill="1" applyBorder="1" applyAlignment="1"/>
    <xf numFmtId="4" fontId="22" fillId="7" borderId="6" xfId="0" applyNumberFormat="1" applyFont="1" applyFill="1" applyBorder="1" applyAlignment="1">
      <alignment horizontal="center" vertical="center" wrapText="1"/>
    </xf>
    <xf numFmtId="4" fontId="22" fillId="3" borderId="5" xfId="0" applyNumberFormat="1" applyFont="1" applyFill="1" applyBorder="1" applyAlignment="1">
      <alignment horizontal="center" vertical="center" wrapText="1"/>
    </xf>
    <xf numFmtId="4" fontId="22" fillId="7" borderId="2" xfId="0" applyNumberFormat="1" applyFont="1" applyFill="1" applyBorder="1" applyAlignment="1">
      <alignment horizontal="center" vertical="center" wrapText="1"/>
    </xf>
    <xf numFmtId="4" fontId="22" fillId="3" borderId="44" xfId="0" applyNumberFormat="1" applyFont="1" applyFill="1" applyBorder="1" applyAlignment="1">
      <alignment horizontal="center" vertical="center" wrapText="1"/>
    </xf>
    <xf numFmtId="164" fontId="24" fillId="4" borderId="2" xfId="3" applyNumberFormat="1" applyFont="1" applyFill="1" applyBorder="1" applyAlignment="1"/>
    <xf numFmtId="4" fontId="5" fillId="4" borderId="45" xfId="1" applyNumberFormat="1" applyFont="1" applyFill="1" applyBorder="1" applyAlignment="1">
      <alignment horizontal="right" wrapText="1"/>
    </xf>
    <xf numFmtId="4" fontId="5" fillId="4" borderId="18" xfId="1" applyNumberFormat="1" applyFont="1" applyFill="1" applyBorder="1" applyAlignment="1">
      <alignment horizontal="right" wrapText="1"/>
    </xf>
    <xf numFmtId="3" fontId="21" fillId="0" borderId="37" xfId="0" applyNumberFormat="1" applyFont="1" applyBorder="1" applyAlignment="1">
      <alignment horizontal="center"/>
    </xf>
    <xf numFmtId="3" fontId="15" fillId="0" borderId="0" xfId="0" applyNumberFormat="1" applyFont="1" applyBorder="1" applyAlignment="1">
      <alignment horizontal="left"/>
    </xf>
    <xf numFmtId="3" fontId="15" fillId="0" borderId="0" xfId="0" applyNumberFormat="1" applyFont="1" applyAlignment="1">
      <alignment horizontal="left"/>
    </xf>
    <xf numFmtId="0" fontId="13" fillId="2" borderId="38" xfId="0" applyFont="1" applyFill="1" applyBorder="1" applyAlignment="1">
      <alignment horizontal="center"/>
    </xf>
    <xf numFmtId="0" fontId="13" fillId="2" borderId="39" xfId="0" applyFont="1" applyFill="1" applyBorder="1" applyAlignment="1">
      <alignment horizontal="center"/>
    </xf>
    <xf numFmtId="0" fontId="11" fillId="2" borderId="38" xfId="0" applyNumberFormat="1" applyFont="1" applyFill="1" applyBorder="1" applyAlignment="1">
      <alignment horizontal="center"/>
    </xf>
    <xf numFmtId="0" fontId="11" fillId="2" borderId="39" xfId="0" applyNumberFormat="1" applyFont="1" applyFill="1" applyBorder="1" applyAlignment="1">
      <alignment horizontal="center"/>
    </xf>
    <xf numFmtId="0" fontId="11" fillId="2" borderId="40" xfId="0" applyNumberFormat="1" applyFont="1" applyFill="1" applyBorder="1" applyAlignment="1">
      <alignment horizontal="center"/>
    </xf>
    <xf numFmtId="3" fontId="15" fillId="0" borderId="0" xfId="0" applyNumberFormat="1" applyFont="1" applyBorder="1" applyAlignment="1">
      <alignment horizontal="left" vertical="center" wrapText="1"/>
    </xf>
    <xf numFmtId="3" fontId="15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wrapText="1"/>
    </xf>
    <xf numFmtId="3" fontId="15" fillId="0" borderId="0" xfId="0" applyNumberFormat="1" applyFont="1" applyAlignment="1">
      <alignment horizontal="left" vertical="center" wrapText="1"/>
    </xf>
    <xf numFmtId="0" fontId="13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5" fillId="0" borderId="0" xfId="1" applyFont="1" applyAlignment="1">
      <alignment horizontal="center"/>
    </xf>
    <xf numFmtId="0" fontId="10" fillId="0" borderId="0" xfId="0" applyFont="1" applyAlignment="1">
      <alignment horizontal="center"/>
    </xf>
  </cellXfs>
  <cellStyles count="4">
    <cellStyle name="Comma" xfId="2" builtinId="3"/>
    <cellStyle name="Normal" xfId="0" builtinId="0"/>
    <cellStyle name="Normal 3" xfId="3"/>
    <cellStyle name="Normalno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193"/>
  <sheetViews>
    <sheetView zoomScale="75" zoomScaleNormal="75" workbookViewId="0">
      <selection activeCell="C186" sqref="C186"/>
    </sheetView>
  </sheetViews>
  <sheetFormatPr defaultColWidth="19.42578125" defaultRowHeight="18.75"/>
  <cols>
    <col min="1" max="1" width="22.7109375" style="76" customWidth="1"/>
    <col min="2" max="2" width="36.5703125" style="77" customWidth="1"/>
    <col min="3" max="3" width="19.5703125" style="44" bestFit="1" customWidth="1"/>
    <col min="4" max="4" width="19.5703125" style="78" bestFit="1" customWidth="1"/>
    <col min="5" max="5" width="19.5703125" style="78" customWidth="1"/>
    <col min="6" max="8" width="19.5703125" style="43" bestFit="1" customWidth="1"/>
    <col min="9" max="9" width="19.5703125" style="43" customWidth="1"/>
    <col min="10" max="10" width="19" style="43" customWidth="1"/>
    <col min="11" max="12" width="19.5703125" style="44" bestFit="1" customWidth="1"/>
    <col min="13" max="16" width="19.5703125" style="43" bestFit="1" customWidth="1"/>
    <col min="17" max="19" width="19.42578125" style="43"/>
    <col min="20" max="66" width="19.42578125" style="100"/>
    <col min="67" max="16384" width="19.42578125" style="43"/>
  </cols>
  <sheetData>
    <row r="1" spans="1:20" ht="15.75" customHeight="1" thickBot="1">
      <c r="A1" s="294" t="s">
        <v>95</v>
      </c>
      <c r="B1" s="295"/>
      <c r="C1" s="295"/>
      <c r="D1" s="296"/>
      <c r="E1" s="190"/>
      <c r="R1" s="292" t="s">
        <v>13</v>
      </c>
      <c r="S1" s="293"/>
      <c r="T1" s="170"/>
    </row>
    <row r="2" spans="1:20" ht="20.25" customHeight="1">
      <c r="A2" s="301" t="s">
        <v>79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45"/>
      <c r="S2" s="45"/>
      <c r="T2" s="170"/>
    </row>
    <row r="3" spans="1:20" ht="20.25" customHeight="1">
      <c r="A3" s="46"/>
      <c r="B3" s="299" t="s">
        <v>192</v>
      </c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47"/>
      <c r="N3" s="45"/>
      <c r="O3" s="45"/>
      <c r="P3" s="45"/>
      <c r="Q3" s="45"/>
      <c r="R3" s="45"/>
      <c r="S3" s="45"/>
      <c r="T3" s="170"/>
    </row>
    <row r="4" spans="1:20" ht="18" customHeight="1">
      <c r="A4" s="48" t="s">
        <v>14</v>
      </c>
      <c r="B4" s="49"/>
      <c r="C4" s="50"/>
      <c r="D4" s="51"/>
      <c r="E4" s="51"/>
      <c r="F4" s="52"/>
      <c r="G4" s="52"/>
      <c r="H4" s="52"/>
      <c r="I4" s="52"/>
      <c r="J4" s="52"/>
      <c r="K4" s="53"/>
      <c r="L4" s="53"/>
      <c r="M4" s="52"/>
      <c r="N4" s="52"/>
      <c r="O4" s="52"/>
      <c r="P4" s="52"/>
      <c r="Q4" s="52"/>
    </row>
    <row r="5" spans="1:20" ht="22.5" customHeight="1">
      <c r="A5" s="54" t="s">
        <v>95</v>
      </c>
      <c r="B5" s="55"/>
      <c r="C5" s="56"/>
      <c r="D5" s="57"/>
      <c r="E5" s="51"/>
      <c r="F5" s="52"/>
      <c r="G5" s="52"/>
      <c r="H5" s="52"/>
      <c r="I5" s="52"/>
      <c r="J5" s="52"/>
      <c r="K5" s="53"/>
      <c r="L5" s="53"/>
      <c r="M5" s="52"/>
      <c r="N5" s="52"/>
      <c r="O5" s="52"/>
      <c r="P5" s="52"/>
      <c r="Q5" s="52"/>
    </row>
    <row r="6" spans="1:20" ht="16.5" customHeight="1" thickBot="1">
      <c r="A6" s="58"/>
      <c r="B6" s="52"/>
      <c r="C6" s="53"/>
      <c r="D6" s="57"/>
      <c r="E6" s="51"/>
      <c r="F6" s="52"/>
      <c r="G6" s="52"/>
      <c r="H6" s="52"/>
      <c r="I6" s="52"/>
      <c r="J6" s="52"/>
      <c r="K6" s="53"/>
      <c r="L6" s="53"/>
      <c r="M6" s="52"/>
      <c r="N6" s="52"/>
      <c r="O6" s="52"/>
      <c r="P6" s="52"/>
      <c r="Q6" s="52"/>
    </row>
    <row r="7" spans="1:20" ht="36">
      <c r="A7" s="191" t="s">
        <v>15</v>
      </c>
      <c r="B7" s="192" t="s">
        <v>80</v>
      </c>
      <c r="C7" s="193" t="s">
        <v>66</v>
      </c>
      <c r="D7" s="194" t="s">
        <v>81</v>
      </c>
      <c r="E7" s="51"/>
      <c r="F7" s="297" t="s">
        <v>105</v>
      </c>
      <c r="G7" s="297"/>
      <c r="H7" s="297"/>
      <c r="I7" s="297"/>
      <c r="J7" s="297"/>
      <c r="K7" s="297"/>
      <c r="L7" s="297"/>
      <c r="M7" s="297"/>
      <c r="N7" s="297"/>
      <c r="O7" s="60"/>
      <c r="P7" s="297"/>
      <c r="Q7" s="297"/>
      <c r="R7" s="297"/>
      <c r="S7" s="297"/>
    </row>
    <row r="8" spans="1:20" ht="36.75">
      <c r="A8" s="195" t="s">
        <v>9</v>
      </c>
      <c r="B8" s="61">
        <f>D186+E186+F186+G186+H186+I186</f>
        <v>5850911</v>
      </c>
      <c r="C8" s="62">
        <v>4396499</v>
      </c>
      <c r="D8" s="62">
        <v>4512499</v>
      </c>
      <c r="E8" s="51"/>
      <c r="F8" s="297"/>
      <c r="G8" s="297"/>
      <c r="H8" s="297"/>
      <c r="I8" s="297"/>
      <c r="J8" s="300"/>
      <c r="K8" s="300"/>
      <c r="L8" s="300"/>
      <c r="M8" s="300"/>
      <c r="N8" s="300"/>
      <c r="O8" s="64"/>
      <c r="P8" s="298"/>
      <c r="Q8" s="298"/>
      <c r="R8" s="298"/>
      <c r="S8" s="298"/>
    </row>
    <row r="9" spans="1:20" ht="54.75">
      <c r="A9" s="195" t="s">
        <v>63</v>
      </c>
      <c r="B9" s="61">
        <v>700</v>
      </c>
      <c r="C9" s="62">
        <v>700</v>
      </c>
      <c r="D9" s="62">
        <v>700</v>
      </c>
      <c r="E9" s="51"/>
      <c r="F9" s="297" t="s">
        <v>181</v>
      </c>
      <c r="G9" s="297"/>
      <c r="H9" s="297"/>
      <c r="I9" s="297"/>
      <c r="J9" s="297"/>
      <c r="K9" s="297"/>
      <c r="L9" s="297"/>
      <c r="M9" s="297"/>
      <c r="N9" s="297"/>
      <c r="O9" s="65"/>
      <c r="P9" s="298"/>
      <c r="Q9" s="298"/>
      <c r="R9" s="298"/>
      <c r="S9" s="298"/>
    </row>
    <row r="10" spans="1:20">
      <c r="A10" s="195" t="s">
        <v>179</v>
      </c>
      <c r="B10" s="61">
        <f>J186+K186-B9</f>
        <v>703236.22</v>
      </c>
      <c r="C10" s="62">
        <v>600000</v>
      </c>
      <c r="D10" s="62">
        <v>600000</v>
      </c>
      <c r="E10" s="51"/>
      <c r="F10" s="189"/>
      <c r="G10" s="59"/>
      <c r="H10" s="59"/>
      <c r="I10" s="189"/>
      <c r="J10" s="59"/>
      <c r="K10" s="66"/>
      <c r="L10" s="66"/>
      <c r="M10" s="59"/>
      <c r="N10" s="59"/>
      <c r="O10" s="65"/>
      <c r="P10" s="67"/>
      <c r="Q10" s="67"/>
      <c r="R10" s="67"/>
      <c r="S10" s="67"/>
    </row>
    <row r="11" spans="1:20" ht="54">
      <c r="A11" s="196" t="s">
        <v>8</v>
      </c>
      <c r="B11" s="68">
        <v>80000</v>
      </c>
      <c r="C11" s="62">
        <v>0</v>
      </c>
      <c r="D11" s="62">
        <v>0</v>
      </c>
      <c r="E11" s="51"/>
      <c r="F11" s="297" t="s">
        <v>106</v>
      </c>
      <c r="G11" s="297"/>
      <c r="H11" s="297"/>
      <c r="I11" s="297"/>
      <c r="J11" s="300"/>
      <c r="K11" s="300"/>
      <c r="L11" s="300"/>
      <c r="M11" s="300"/>
      <c r="N11" s="300"/>
      <c r="O11" s="65"/>
      <c r="P11" s="298"/>
      <c r="Q11" s="298"/>
      <c r="R11" s="298"/>
      <c r="S11" s="298"/>
    </row>
    <row r="12" spans="1:20" ht="36">
      <c r="A12" s="196" t="s">
        <v>65</v>
      </c>
      <c r="B12" s="68">
        <v>73700.62</v>
      </c>
      <c r="C12" s="62">
        <v>0</v>
      </c>
      <c r="D12" s="62">
        <v>0</v>
      </c>
      <c r="E12" s="51"/>
      <c r="F12" s="59"/>
      <c r="G12" s="59"/>
      <c r="H12" s="59"/>
      <c r="I12" s="189"/>
      <c r="J12" s="63"/>
      <c r="K12" s="69"/>
      <c r="L12" s="69"/>
      <c r="M12" s="63"/>
      <c r="N12" s="63"/>
      <c r="O12" s="64"/>
      <c r="P12" s="67"/>
      <c r="Q12" s="67"/>
      <c r="R12" s="67"/>
      <c r="S12" s="67"/>
    </row>
    <row r="13" spans="1:20">
      <c r="A13" s="197" t="s">
        <v>1</v>
      </c>
      <c r="B13" s="61">
        <v>0</v>
      </c>
      <c r="C13" s="62">
        <v>0</v>
      </c>
      <c r="D13" s="62">
        <v>0</v>
      </c>
      <c r="E13" s="51"/>
      <c r="F13" s="290" t="s">
        <v>107</v>
      </c>
      <c r="G13" s="290"/>
      <c r="H13" s="290"/>
      <c r="I13" s="290"/>
      <c r="J13" s="291"/>
      <c r="K13" s="291"/>
      <c r="L13" s="291"/>
      <c r="M13" s="291"/>
      <c r="N13" s="291"/>
      <c r="O13" s="70"/>
      <c r="P13" s="291"/>
      <c r="Q13" s="291"/>
      <c r="R13" s="291"/>
      <c r="S13" s="291"/>
    </row>
    <row r="14" spans="1:20">
      <c r="A14" s="197" t="s">
        <v>12</v>
      </c>
      <c r="B14" s="61">
        <v>30000</v>
      </c>
      <c r="C14" s="62">
        <v>30000</v>
      </c>
      <c r="D14" s="62">
        <v>30000</v>
      </c>
      <c r="E14" s="51"/>
      <c r="F14" s="52"/>
      <c r="G14" s="52"/>
      <c r="H14" s="52"/>
      <c r="I14" s="52"/>
      <c r="J14" s="71"/>
      <c r="K14" s="72"/>
      <c r="L14" s="72"/>
      <c r="M14" s="71"/>
      <c r="N14" s="52"/>
      <c r="O14" s="52"/>
      <c r="P14" s="52"/>
      <c r="Q14" s="52"/>
    </row>
    <row r="15" spans="1:20" ht="19.5" thickBot="1">
      <c r="A15" s="198" t="s">
        <v>16</v>
      </c>
      <c r="B15" s="102">
        <f>B8+B9+B10+B11+B12+B13+B14</f>
        <v>6738547.8399999999</v>
      </c>
      <c r="C15" s="102">
        <f>SUM(C8:C14)</f>
        <v>5027199</v>
      </c>
      <c r="D15" s="199">
        <f>SUM(D8:D14)</f>
        <v>5143199</v>
      </c>
      <c r="E15" s="51"/>
      <c r="F15" s="52"/>
      <c r="G15" s="52"/>
      <c r="H15" s="52"/>
      <c r="I15" s="52"/>
      <c r="J15" s="74"/>
      <c r="K15" s="75"/>
      <c r="L15" s="75"/>
      <c r="M15" s="74"/>
      <c r="N15" s="52"/>
      <c r="O15" s="52"/>
      <c r="P15" s="52"/>
      <c r="Q15" s="52"/>
    </row>
    <row r="16" spans="1:20" ht="30.75" customHeight="1">
      <c r="E16" s="51"/>
      <c r="P16" s="52"/>
      <c r="Q16" s="52"/>
    </row>
    <row r="17" spans="1:17" ht="30.75" customHeight="1">
      <c r="P17" s="52"/>
      <c r="Q17" s="52"/>
    </row>
    <row r="18" spans="1:17" ht="30.75" customHeight="1">
      <c r="P18" s="52"/>
      <c r="Q18" s="52"/>
    </row>
    <row r="19" spans="1:17" ht="30.75" customHeight="1">
      <c r="P19" s="52"/>
      <c r="Q19" s="52"/>
    </row>
    <row r="20" spans="1:17" ht="30.75" customHeight="1">
      <c r="P20" s="52"/>
      <c r="Q20" s="52"/>
    </row>
    <row r="21" spans="1:17" ht="30.75" customHeight="1">
      <c r="P21" s="52"/>
      <c r="Q21" s="52"/>
    </row>
    <row r="22" spans="1:17" ht="30.75" customHeight="1">
      <c r="P22" s="52"/>
      <c r="Q22" s="52"/>
    </row>
    <row r="23" spans="1:17" ht="30.75" customHeight="1">
      <c r="P23" s="52"/>
      <c r="Q23" s="52"/>
    </row>
    <row r="24" spans="1:17">
      <c r="A24" s="79"/>
      <c r="B24" s="79"/>
      <c r="C24" s="80"/>
      <c r="D24" s="79"/>
      <c r="E24" s="79"/>
      <c r="F24" s="79"/>
      <c r="G24" s="79"/>
      <c r="H24" s="79"/>
      <c r="I24" s="79"/>
      <c r="J24" s="79"/>
      <c r="K24" s="80"/>
      <c r="L24" s="80"/>
      <c r="M24" s="79"/>
      <c r="N24" s="79"/>
      <c r="O24" s="79"/>
      <c r="P24" s="79"/>
      <c r="Q24" s="79"/>
    </row>
    <row r="25" spans="1:17">
      <c r="A25" s="79"/>
      <c r="B25" s="79"/>
      <c r="C25" s="80"/>
      <c r="D25" s="79"/>
      <c r="E25" s="79"/>
      <c r="F25" s="79"/>
      <c r="G25" s="79"/>
      <c r="H25" s="79"/>
      <c r="I25" s="79"/>
      <c r="J25" s="79"/>
      <c r="K25" s="80"/>
      <c r="L25" s="80"/>
      <c r="M25" s="79"/>
      <c r="N25" s="79"/>
      <c r="O25" s="79"/>
      <c r="P25" s="79"/>
      <c r="Q25" s="79"/>
    </row>
    <row r="26" spans="1:17">
      <c r="A26" s="79"/>
      <c r="B26" s="79"/>
      <c r="C26" s="80"/>
      <c r="D26" s="79"/>
      <c r="E26" s="79"/>
      <c r="F26" s="79"/>
      <c r="G26" s="79"/>
      <c r="H26" s="79"/>
      <c r="I26" s="79"/>
      <c r="J26" s="79"/>
      <c r="K26" s="80"/>
      <c r="L26" s="80"/>
      <c r="M26" s="79"/>
      <c r="N26" s="79"/>
      <c r="O26" s="79"/>
      <c r="P26" s="79"/>
      <c r="Q26" s="79"/>
    </row>
    <row r="27" spans="1:17">
      <c r="A27" s="79"/>
      <c r="B27" s="79"/>
      <c r="C27" s="80"/>
      <c r="D27" s="79"/>
      <c r="E27" s="79"/>
      <c r="F27" s="79"/>
      <c r="G27" s="79"/>
      <c r="H27" s="79"/>
      <c r="I27" s="79"/>
      <c r="J27" s="79"/>
      <c r="K27" s="80"/>
      <c r="L27" s="80"/>
      <c r="M27" s="79"/>
      <c r="N27" s="79"/>
      <c r="O27" s="79"/>
      <c r="P27" s="79"/>
      <c r="Q27" s="79"/>
    </row>
    <row r="28" spans="1:17">
      <c r="A28" s="79"/>
      <c r="B28" s="79"/>
      <c r="C28" s="80"/>
      <c r="D28" s="79"/>
      <c r="E28" s="79"/>
      <c r="F28" s="79"/>
      <c r="G28" s="79"/>
      <c r="H28" s="79"/>
      <c r="I28" s="79"/>
      <c r="J28" s="79"/>
      <c r="K28" s="80"/>
      <c r="L28" s="80"/>
      <c r="M28" s="79"/>
      <c r="N28" s="79"/>
      <c r="O28" s="79"/>
      <c r="P28" s="79"/>
      <c r="Q28" s="79"/>
    </row>
    <row r="29" spans="1:17">
      <c r="A29" s="79"/>
      <c r="B29" s="79"/>
      <c r="C29" s="80"/>
      <c r="D29" s="79"/>
      <c r="E29" s="79"/>
      <c r="F29" s="79"/>
      <c r="G29" s="79"/>
      <c r="H29" s="79"/>
      <c r="I29" s="79"/>
      <c r="J29" s="79"/>
      <c r="K29" s="80"/>
      <c r="L29" s="80"/>
      <c r="M29" s="79"/>
      <c r="N29" s="79"/>
      <c r="O29" s="79"/>
      <c r="P29" s="79"/>
      <c r="Q29" s="79"/>
    </row>
    <row r="30" spans="1:17">
      <c r="A30" s="79"/>
      <c r="B30" s="79"/>
      <c r="C30" s="80"/>
      <c r="D30" s="79"/>
      <c r="E30" s="79"/>
      <c r="F30" s="79"/>
      <c r="G30" s="79"/>
      <c r="H30" s="79"/>
      <c r="I30" s="79"/>
      <c r="J30" s="79"/>
      <c r="K30" s="80"/>
      <c r="L30" s="80"/>
      <c r="M30" s="79"/>
      <c r="N30" s="79"/>
      <c r="O30" s="79"/>
      <c r="P30" s="79"/>
      <c r="Q30" s="79"/>
    </row>
    <row r="31" spans="1:17">
      <c r="A31" s="79"/>
      <c r="B31" s="79"/>
      <c r="C31" s="80"/>
      <c r="D31" s="79"/>
      <c r="E31" s="79"/>
      <c r="F31" s="79"/>
      <c r="G31" s="79"/>
      <c r="H31" s="79"/>
      <c r="I31" s="79"/>
      <c r="J31" s="79"/>
      <c r="K31" s="80"/>
      <c r="L31" s="80"/>
      <c r="M31" s="79"/>
      <c r="N31" s="79"/>
      <c r="O31" s="79"/>
      <c r="P31" s="79"/>
      <c r="Q31" s="79"/>
    </row>
    <row r="32" spans="1:17">
      <c r="A32" s="79"/>
      <c r="B32" s="79"/>
      <c r="C32" s="80"/>
      <c r="D32" s="79"/>
      <c r="E32" s="79"/>
      <c r="F32" s="79"/>
      <c r="G32" s="79"/>
      <c r="H32" s="79"/>
      <c r="I32" s="79"/>
      <c r="J32" s="79"/>
      <c r="K32" s="80"/>
      <c r="L32" s="80"/>
      <c r="M32" s="79"/>
      <c r="N32" s="79"/>
      <c r="O32" s="79"/>
      <c r="P32" s="79"/>
      <c r="Q32" s="79"/>
    </row>
    <row r="33" spans="1:66">
      <c r="A33" s="79"/>
      <c r="B33" s="79"/>
      <c r="C33" s="80"/>
      <c r="D33" s="79"/>
      <c r="E33" s="79"/>
      <c r="F33" s="79"/>
      <c r="G33" s="79"/>
      <c r="H33" s="79"/>
      <c r="I33" s="79"/>
      <c r="J33" s="79"/>
      <c r="K33" s="80"/>
      <c r="L33" s="80"/>
      <c r="M33" s="79"/>
      <c r="N33" s="79"/>
      <c r="O33" s="79"/>
      <c r="P33" s="79"/>
      <c r="Q33" s="79"/>
    </row>
    <row r="34" spans="1:66">
      <c r="A34" s="79"/>
      <c r="B34" s="79"/>
      <c r="C34" s="80"/>
      <c r="D34" s="79"/>
      <c r="E34" s="79"/>
      <c r="F34" s="79"/>
      <c r="G34" s="79"/>
      <c r="H34" s="79"/>
      <c r="I34" s="79"/>
      <c r="J34" s="79"/>
      <c r="K34" s="80"/>
      <c r="L34" s="80"/>
      <c r="M34" s="79"/>
      <c r="N34" s="79"/>
      <c r="O34" s="79"/>
      <c r="P34" s="79"/>
      <c r="Q34" s="79"/>
    </row>
    <row r="35" spans="1:66">
      <c r="A35" s="79"/>
      <c r="B35" s="79"/>
      <c r="C35" s="80"/>
      <c r="D35" s="79"/>
      <c r="E35" s="79"/>
      <c r="F35" s="79"/>
      <c r="G35" s="79"/>
      <c r="H35" s="79"/>
      <c r="I35" s="79"/>
      <c r="J35" s="79"/>
      <c r="K35" s="80"/>
      <c r="L35" s="80"/>
      <c r="M35" s="79"/>
      <c r="N35" s="79"/>
      <c r="O35" s="79"/>
      <c r="P35" s="79"/>
      <c r="Q35" s="79"/>
    </row>
    <row r="36" spans="1:66">
      <c r="A36" s="79"/>
      <c r="B36" s="79"/>
      <c r="C36" s="80"/>
      <c r="D36" s="79"/>
      <c r="E36" s="79"/>
      <c r="F36" s="79"/>
      <c r="G36" s="79"/>
      <c r="H36" s="79"/>
      <c r="I36" s="79"/>
      <c r="J36" s="79"/>
      <c r="K36" s="80"/>
      <c r="L36" s="80"/>
      <c r="M36" s="79"/>
      <c r="N36" s="79"/>
      <c r="O36" s="79"/>
      <c r="P36" s="79"/>
      <c r="Q36" s="79"/>
    </row>
    <row r="37" spans="1:66">
      <c r="A37" s="58"/>
      <c r="B37" s="58"/>
      <c r="C37" s="53"/>
      <c r="D37" s="49"/>
      <c r="E37" s="49"/>
      <c r="F37" s="52"/>
      <c r="G37" s="52"/>
      <c r="H37" s="52"/>
      <c r="I37" s="52"/>
      <c r="J37" s="52"/>
      <c r="K37" s="53"/>
      <c r="L37" s="53"/>
      <c r="M37" s="52"/>
      <c r="N37" s="52"/>
      <c r="O37" s="52"/>
      <c r="P37" s="52"/>
      <c r="Q37" s="52"/>
    </row>
    <row r="38" spans="1:66" ht="19.5">
      <c r="A38" s="81"/>
      <c r="B38" s="81"/>
      <c r="C38" s="82"/>
      <c r="D38" s="83"/>
      <c r="E38" s="83"/>
      <c r="F38" s="81"/>
      <c r="G38" s="81"/>
      <c r="H38" s="81"/>
      <c r="I38" s="81"/>
      <c r="J38" s="81"/>
      <c r="K38" s="82"/>
      <c r="L38" s="82"/>
      <c r="M38" s="81"/>
      <c r="N38" s="81"/>
      <c r="O38" s="81"/>
      <c r="P38" s="81"/>
      <c r="Q38" s="81"/>
      <c r="R38" s="84"/>
      <c r="S38" s="84"/>
    </row>
    <row r="39" spans="1:66" ht="8.25" customHeight="1">
      <c r="A39" s="85"/>
      <c r="B39" s="85"/>
      <c r="C39" s="86"/>
      <c r="D39" s="87"/>
      <c r="E39" s="87"/>
      <c r="F39" s="87"/>
      <c r="G39" s="87"/>
      <c r="H39" s="87"/>
      <c r="I39" s="87"/>
      <c r="J39" s="87"/>
      <c r="K39" s="88"/>
      <c r="L39" s="88"/>
      <c r="M39" s="87"/>
      <c r="N39" s="87"/>
      <c r="O39" s="87"/>
      <c r="P39" s="87"/>
      <c r="Q39" s="87"/>
      <c r="R39" s="89"/>
      <c r="S39" s="89"/>
    </row>
    <row r="40" spans="1:66" ht="9.75" customHeight="1">
      <c r="A40" s="85"/>
      <c r="B40" s="85"/>
      <c r="C40" s="86"/>
      <c r="D40" s="85"/>
      <c r="E40" s="85"/>
      <c r="F40" s="85"/>
      <c r="G40" s="85"/>
      <c r="H40" s="85"/>
      <c r="I40" s="85"/>
      <c r="J40" s="85"/>
      <c r="K40" s="86"/>
      <c r="L40" s="86"/>
      <c r="M40" s="85"/>
      <c r="N40" s="85"/>
      <c r="O40" s="85"/>
      <c r="P40" s="85"/>
      <c r="Q40" s="85"/>
      <c r="R40" s="90"/>
      <c r="S40" s="90"/>
    </row>
    <row r="41" spans="1:66" s="78" customFormat="1" ht="21.75" customHeight="1" thickBot="1">
      <c r="A41" s="91" t="s">
        <v>17</v>
      </c>
      <c r="B41" s="92"/>
      <c r="C41" s="53"/>
      <c r="D41" s="92" t="s">
        <v>96</v>
      </c>
      <c r="E41" s="92"/>
      <c r="F41" s="55"/>
      <c r="G41" s="55"/>
      <c r="H41" s="55"/>
      <c r="I41" s="55"/>
      <c r="J41" s="55"/>
      <c r="K41" s="56"/>
      <c r="L41" s="56"/>
      <c r="M41" s="55"/>
      <c r="N41" s="52"/>
      <c r="O41" s="52"/>
      <c r="T41" s="171"/>
      <c r="U41" s="171"/>
      <c r="V41" s="171"/>
      <c r="W41" s="171"/>
      <c r="X41" s="171"/>
      <c r="Y41" s="171"/>
      <c r="Z41" s="171"/>
      <c r="AA41" s="171"/>
      <c r="AB41" s="171"/>
      <c r="AC41" s="171"/>
      <c r="AD41" s="171"/>
      <c r="AE41" s="171"/>
      <c r="AF41" s="171"/>
      <c r="AG41" s="171"/>
      <c r="AH41" s="171"/>
      <c r="AI41" s="171"/>
      <c r="AJ41" s="171"/>
      <c r="AK41" s="171"/>
      <c r="AL41" s="171"/>
      <c r="AM41" s="171"/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AZ41" s="171"/>
      <c r="BA41" s="171"/>
      <c r="BB41" s="171"/>
      <c r="BC41" s="171"/>
      <c r="BD41" s="171"/>
      <c r="BE41" s="171"/>
      <c r="BF41" s="171"/>
      <c r="BG41" s="171"/>
      <c r="BH41" s="171"/>
      <c r="BI41" s="171"/>
      <c r="BJ41" s="171"/>
      <c r="BK41" s="171"/>
      <c r="BL41" s="171"/>
      <c r="BM41" s="171"/>
      <c r="BN41" s="171"/>
    </row>
    <row r="42" spans="1:66" ht="195" customHeight="1">
      <c r="A42" s="93" t="s">
        <v>18</v>
      </c>
      <c r="B42" s="94" t="s">
        <v>0</v>
      </c>
      <c r="C42" s="95" t="s">
        <v>188</v>
      </c>
      <c r="D42" s="96" t="s">
        <v>98</v>
      </c>
      <c r="E42" s="95" t="s">
        <v>84</v>
      </c>
      <c r="F42" s="96" t="s">
        <v>101</v>
      </c>
      <c r="G42" s="96" t="s">
        <v>102</v>
      </c>
      <c r="H42" s="96" t="s">
        <v>99</v>
      </c>
      <c r="I42" s="95" t="s">
        <v>84</v>
      </c>
      <c r="J42" s="96" t="s">
        <v>97</v>
      </c>
      <c r="K42" s="95" t="s">
        <v>84</v>
      </c>
      <c r="L42" s="95" t="s">
        <v>65</v>
      </c>
      <c r="M42" s="96" t="s">
        <v>8</v>
      </c>
      <c r="N42" s="96" t="s">
        <v>12</v>
      </c>
      <c r="O42" s="96" t="s">
        <v>1</v>
      </c>
      <c r="P42" s="96" t="s">
        <v>10</v>
      </c>
      <c r="Q42" s="96" t="s">
        <v>25</v>
      </c>
      <c r="R42" s="97" t="s">
        <v>67</v>
      </c>
      <c r="S42" s="98" t="s">
        <v>82</v>
      </c>
    </row>
    <row r="43" spans="1:66">
      <c r="A43" s="99">
        <v>3</v>
      </c>
      <c r="B43" s="174"/>
      <c r="C43" s="173">
        <f>SUM(D43:Q43)</f>
        <v>6478677.4100000001</v>
      </c>
      <c r="D43" s="205">
        <f>D44+D91+D139</f>
        <v>4135200</v>
      </c>
      <c r="E43" s="205">
        <f>E44+E52</f>
        <v>910000</v>
      </c>
      <c r="F43" s="206">
        <f>F52+F154</f>
        <v>235000</v>
      </c>
      <c r="G43" s="207">
        <f>G52</f>
        <v>240000</v>
      </c>
      <c r="H43" s="207">
        <f>H52</f>
        <v>270000</v>
      </c>
      <c r="I43" s="207">
        <f>I52</f>
        <v>15000</v>
      </c>
      <c r="J43" s="207">
        <f>J52+J154</f>
        <v>538822.94999999995</v>
      </c>
      <c r="K43" s="207">
        <f>K52+K154</f>
        <v>-49046.16</v>
      </c>
      <c r="L43" s="207">
        <v>73700.62</v>
      </c>
      <c r="M43" s="207">
        <v>80000</v>
      </c>
      <c r="N43" s="207">
        <v>30000</v>
      </c>
      <c r="O43" s="207">
        <v>0</v>
      </c>
      <c r="P43" s="207">
        <v>0</v>
      </c>
      <c r="Q43" s="207">
        <v>0</v>
      </c>
      <c r="R43" s="207">
        <v>4999289</v>
      </c>
      <c r="S43" s="207">
        <v>5115289</v>
      </c>
    </row>
    <row r="44" spans="1:66" ht="19.5" thickBot="1">
      <c r="A44" s="101">
        <v>31</v>
      </c>
      <c r="B44" s="101" t="s">
        <v>7</v>
      </c>
      <c r="C44" s="175">
        <f t="shared" ref="C44:C107" si="0">SUM(D44:Q44)</f>
        <v>4872000</v>
      </c>
      <c r="D44" s="200">
        <f>D45+D47+D49</f>
        <v>3912000</v>
      </c>
      <c r="E44" s="200">
        <f>E45+E47+E49</f>
        <v>960000</v>
      </c>
      <c r="F44" s="200">
        <v>0</v>
      </c>
      <c r="G44" s="200">
        <v>0</v>
      </c>
      <c r="H44" s="200">
        <v>0</v>
      </c>
      <c r="I44" s="200">
        <v>0</v>
      </c>
      <c r="J44" s="200">
        <v>0</v>
      </c>
      <c r="K44" s="200">
        <v>0</v>
      </c>
      <c r="L44" s="200">
        <v>0</v>
      </c>
      <c r="M44" s="200">
        <v>0</v>
      </c>
      <c r="N44" s="200">
        <v>0</v>
      </c>
      <c r="O44" s="200">
        <v>0</v>
      </c>
      <c r="P44" s="200">
        <v>0</v>
      </c>
      <c r="Q44" s="200">
        <v>0</v>
      </c>
      <c r="R44" s="200">
        <v>4028000</v>
      </c>
      <c r="S44" s="208">
        <v>4144000</v>
      </c>
    </row>
    <row r="45" spans="1:66" s="104" customFormat="1">
      <c r="A45" s="103">
        <v>311</v>
      </c>
      <c r="B45" s="103" t="s">
        <v>21</v>
      </c>
      <c r="C45" s="176">
        <f t="shared" si="0"/>
        <v>3900000</v>
      </c>
      <c r="D45" s="209">
        <f>D46</f>
        <v>3300000</v>
      </c>
      <c r="E45" s="210">
        <f>E46</f>
        <v>600000</v>
      </c>
      <c r="F45" s="201">
        <v>0</v>
      </c>
      <c r="G45" s="201">
        <v>0</v>
      </c>
      <c r="H45" s="201">
        <v>0</v>
      </c>
      <c r="I45" s="201">
        <v>0</v>
      </c>
      <c r="J45" s="201">
        <v>0</v>
      </c>
      <c r="K45" s="201">
        <v>0</v>
      </c>
      <c r="L45" s="201">
        <v>0</v>
      </c>
      <c r="M45" s="201">
        <v>0</v>
      </c>
      <c r="N45" s="201">
        <v>0</v>
      </c>
      <c r="O45" s="201">
        <v>0</v>
      </c>
      <c r="P45" s="201">
        <v>0</v>
      </c>
      <c r="Q45" s="209">
        <v>0</v>
      </c>
      <c r="R45" s="209">
        <v>3400000</v>
      </c>
      <c r="S45" s="209">
        <v>3500000</v>
      </c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  <c r="BG45" s="105"/>
      <c r="BH45" s="105"/>
      <c r="BI45" s="105"/>
      <c r="BJ45" s="105"/>
      <c r="BK45" s="105"/>
      <c r="BL45" s="105"/>
      <c r="BM45" s="105"/>
      <c r="BN45" s="105"/>
    </row>
    <row r="46" spans="1:66">
      <c r="A46" s="106">
        <v>31111</v>
      </c>
      <c r="B46" s="106" t="s">
        <v>30</v>
      </c>
      <c r="C46" s="172">
        <f t="shared" si="0"/>
        <v>3900000</v>
      </c>
      <c r="D46" s="211">
        <v>3300000</v>
      </c>
      <c r="E46" s="202">
        <v>600000</v>
      </c>
      <c r="F46" s="202">
        <v>0</v>
      </c>
      <c r="G46" s="202">
        <v>0</v>
      </c>
      <c r="H46" s="202">
        <v>0</v>
      </c>
      <c r="I46" s="202">
        <v>0</v>
      </c>
      <c r="J46" s="202">
        <v>0</v>
      </c>
      <c r="K46" s="202">
        <v>0</v>
      </c>
      <c r="L46" s="202">
        <v>0</v>
      </c>
      <c r="M46" s="202">
        <v>0</v>
      </c>
      <c r="N46" s="202">
        <v>0</v>
      </c>
      <c r="O46" s="202">
        <v>0</v>
      </c>
      <c r="P46" s="202">
        <v>0</v>
      </c>
      <c r="Q46" s="211">
        <v>0</v>
      </c>
      <c r="R46" s="212">
        <v>3400000</v>
      </c>
      <c r="S46" s="212">
        <v>3500000</v>
      </c>
    </row>
    <row r="47" spans="1:66" s="104" customFormat="1">
      <c r="A47" s="107">
        <v>312</v>
      </c>
      <c r="B47" s="107" t="s">
        <v>19</v>
      </c>
      <c r="C47" s="177">
        <f t="shared" si="0"/>
        <v>120000</v>
      </c>
      <c r="D47" s="203">
        <f>D48</f>
        <v>100000</v>
      </c>
      <c r="E47" s="203">
        <f>E48</f>
        <v>20000</v>
      </c>
      <c r="F47" s="203">
        <v>0</v>
      </c>
      <c r="G47" s="203">
        <v>0</v>
      </c>
      <c r="H47" s="203">
        <v>0</v>
      </c>
      <c r="I47" s="203">
        <v>0</v>
      </c>
      <c r="J47" s="203">
        <v>0</v>
      </c>
      <c r="K47" s="203">
        <v>0</v>
      </c>
      <c r="L47" s="203">
        <v>0</v>
      </c>
      <c r="M47" s="203">
        <v>0</v>
      </c>
      <c r="N47" s="203">
        <v>0</v>
      </c>
      <c r="O47" s="203">
        <v>0</v>
      </c>
      <c r="P47" s="203">
        <v>0</v>
      </c>
      <c r="Q47" s="203">
        <v>0</v>
      </c>
      <c r="R47" s="203">
        <v>100000</v>
      </c>
      <c r="S47" s="203">
        <v>100000</v>
      </c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</row>
    <row r="48" spans="1:66">
      <c r="A48" s="108">
        <v>3121</v>
      </c>
      <c r="B48" s="108" t="s">
        <v>31</v>
      </c>
      <c r="C48" s="172">
        <f t="shared" si="0"/>
        <v>120000</v>
      </c>
      <c r="D48" s="204">
        <v>100000</v>
      </c>
      <c r="E48" s="204">
        <v>20000</v>
      </c>
      <c r="F48" s="204">
        <v>0</v>
      </c>
      <c r="G48" s="204">
        <v>0</v>
      </c>
      <c r="H48" s="204">
        <v>0</v>
      </c>
      <c r="I48" s="204">
        <v>0</v>
      </c>
      <c r="J48" s="204">
        <v>0</v>
      </c>
      <c r="K48" s="204">
        <v>0</v>
      </c>
      <c r="L48" s="204">
        <v>0</v>
      </c>
      <c r="M48" s="204">
        <v>0</v>
      </c>
      <c r="N48" s="204">
        <v>0</v>
      </c>
      <c r="O48" s="204">
        <v>0</v>
      </c>
      <c r="P48" s="204">
        <v>0</v>
      </c>
      <c r="Q48" s="204">
        <v>0</v>
      </c>
      <c r="R48" s="213">
        <v>100000</v>
      </c>
      <c r="S48" s="213">
        <v>100000</v>
      </c>
    </row>
    <row r="49" spans="1:66" s="104" customFormat="1">
      <c r="A49" s="109">
        <v>313</v>
      </c>
      <c r="B49" s="109" t="s">
        <v>27</v>
      </c>
      <c r="C49" s="177">
        <f t="shared" si="0"/>
        <v>852000</v>
      </c>
      <c r="D49" s="201">
        <f>D51+D50</f>
        <v>512000</v>
      </c>
      <c r="E49" s="201">
        <f>E50+E51</f>
        <v>340000</v>
      </c>
      <c r="F49" s="201">
        <v>0</v>
      </c>
      <c r="G49" s="201">
        <v>0</v>
      </c>
      <c r="H49" s="201">
        <v>0</v>
      </c>
      <c r="I49" s="201">
        <v>0</v>
      </c>
      <c r="J49" s="201">
        <v>0</v>
      </c>
      <c r="K49" s="201">
        <v>0</v>
      </c>
      <c r="L49" s="201">
        <v>0</v>
      </c>
      <c r="M49" s="201">
        <v>0</v>
      </c>
      <c r="N49" s="201">
        <v>0</v>
      </c>
      <c r="O49" s="201">
        <v>0</v>
      </c>
      <c r="P49" s="201">
        <v>0</v>
      </c>
      <c r="Q49" s="201">
        <v>0</v>
      </c>
      <c r="R49" s="201">
        <v>528000</v>
      </c>
      <c r="S49" s="201">
        <v>544000</v>
      </c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5"/>
      <c r="BN49" s="105"/>
    </row>
    <row r="50" spans="1:66">
      <c r="A50" s="108">
        <v>3132</v>
      </c>
      <c r="B50" s="108" t="s">
        <v>32</v>
      </c>
      <c r="C50" s="172">
        <f t="shared" si="0"/>
        <v>745000</v>
      </c>
      <c r="D50" s="204">
        <v>495000</v>
      </c>
      <c r="E50" s="204">
        <v>250000</v>
      </c>
      <c r="F50" s="204">
        <v>0</v>
      </c>
      <c r="G50" s="204">
        <v>0</v>
      </c>
      <c r="H50" s="204">
        <v>0</v>
      </c>
      <c r="I50" s="204">
        <v>0</v>
      </c>
      <c r="J50" s="204">
        <v>0</v>
      </c>
      <c r="K50" s="204">
        <v>0</v>
      </c>
      <c r="L50" s="204">
        <v>0</v>
      </c>
      <c r="M50" s="204">
        <v>0</v>
      </c>
      <c r="N50" s="204">
        <v>0</v>
      </c>
      <c r="O50" s="204">
        <v>0</v>
      </c>
      <c r="P50" s="204">
        <v>0</v>
      </c>
      <c r="Q50" s="204">
        <v>0</v>
      </c>
      <c r="R50" s="213">
        <v>510000</v>
      </c>
      <c r="S50" s="213">
        <v>525000</v>
      </c>
    </row>
    <row r="51" spans="1:66">
      <c r="A51" s="108">
        <v>3133</v>
      </c>
      <c r="B51" s="108" t="s">
        <v>33</v>
      </c>
      <c r="C51" s="172">
        <f t="shared" si="0"/>
        <v>107000</v>
      </c>
      <c r="D51" s="204">
        <v>17000</v>
      </c>
      <c r="E51" s="204">
        <v>90000</v>
      </c>
      <c r="F51" s="214">
        <v>0</v>
      </c>
      <c r="G51" s="214">
        <v>0</v>
      </c>
      <c r="H51" s="204">
        <v>0</v>
      </c>
      <c r="I51" s="204">
        <v>0</v>
      </c>
      <c r="J51" s="204">
        <v>0</v>
      </c>
      <c r="K51" s="204">
        <v>0</v>
      </c>
      <c r="L51" s="204">
        <v>0</v>
      </c>
      <c r="M51" s="204">
        <v>0</v>
      </c>
      <c r="N51" s="204">
        <v>0</v>
      </c>
      <c r="O51" s="204">
        <v>0</v>
      </c>
      <c r="P51" s="204">
        <v>0</v>
      </c>
      <c r="Q51" s="204">
        <v>0</v>
      </c>
      <c r="R51" s="213">
        <v>18000</v>
      </c>
      <c r="S51" s="213">
        <v>19000</v>
      </c>
    </row>
    <row r="52" spans="1:66" ht="19.5" thickBot="1">
      <c r="A52" s="101">
        <v>32</v>
      </c>
      <c r="B52" s="101" t="s">
        <v>20</v>
      </c>
      <c r="C52" s="175">
        <f>SUM(D52:Q52)</f>
        <v>1600451.4100000001</v>
      </c>
      <c r="D52" s="200">
        <f>D91+D139</f>
        <v>223200</v>
      </c>
      <c r="E52" s="200">
        <f>E91+E135+E139</f>
        <v>-50000</v>
      </c>
      <c r="F52" s="215">
        <f>F53+F69+F91+F135+F139</f>
        <v>231467</v>
      </c>
      <c r="G52" s="215">
        <f>G91</f>
        <v>240000</v>
      </c>
      <c r="H52" s="200">
        <f>H53</f>
        <v>270000</v>
      </c>
      <c r="I52" s="200">
        <f>I53</f>
        <v>15000</v>
      </c>
      <c r="J52" s="256">
        <f>J53+J69+J91+J135+J139</f>
        <v>535279.94999999995</v>
      </c>
      <c r="K52" s="200">
        <f>K53+K69+K91+K135+K139</f>
        <v>-48196.160000000003</v>
      </c>
      <c r="L52" s="200">
        <v>73700.62</v>
      </c>
      <c r="M52" s="200">
        <v>80000</v>
      </c>
      <c r="N52" s="200">
        <v>30000</v>
      </c>
      <c r="O52" s="200">
        <v>0</v>
      </c>
      <c r="P52" s="200">
        <v>0</v>
      </c>
      <c r="Q52" s="200">
        <v>0</v>
      </c>
      <c r="R52" s="200">
        <v>965713</v>
      </c>
      <c r="S52" s="200">
        <v>965713</v>
      </c>
    </row>
    <row r="53" spans="1:66" s="104" customFormat="1" ht="33" customHeight="1">
      <c r="A53" s="103">
        <v>321</v>
      </c>
      <c r="B53" s="110" t="s">
        <v>64</v>
      </c>
      <c r="C53" s="177">
        <f>SUM(D53:Q53)</f>
        <v>396233.54</v>
      </c>
      <c r="D53" s="216">
        <v>0</v>
      </c>
      <c r="E53" s="216">
        <v>0</v>
      </c>
      <c r="F53" s="217">
        <f>F54+F62+F63+F66</f>
        <v>27644</v>
      </c>
      <c r="G53" s="217">
        <v>0</v>
      </c>
      <c r="H53" s="209">
        <f>H62</f>
        <v>270000</v>
      </c>
      <c r="I53" s="209">
        <f>I62</f>
        <v>15000</v>
      </c>
      <c r="J53" s="257">
        <f>J54+J62+J63+J66</f>
        <v>67350</v>
      </c>
      <c r="K53" s="209">
        <f>K54+K62+K63+K66</f>
        <v>-516.46</v>
      </c>
      <c r="L53" s="209">
        <v>11756</v>
      </c>
      <c r="M53" s="209">
        <v>0</v>
      </c>
      <c r="N53" s="209">
        <v>5000</v>
      </c>
      <c r="O53" s="209">
        <v>0</v>
      </c>
      <c r="P53" s="209">
        <v>0</v>
      </c>
      <c r="Q53" s="209">
        <v>0</v>
      </c>
      <c r="R53" s="209">
        <v>324430</v>
      </c>
      <c r="S53" s="209">
        <v>324430</v>
      </c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105"/>
      <c r="BA53" s="105"/>
      <c r="BB53" s="105"/>
      <c r="BC53" s="105"/>
      <c r="BD53" s="105"/>
      <c r="BE53" s="105"/>
      <c r="BF53" s="105"/>
      <c r="BG53" s="105"/>
      <c r="BH53" s="105"/>
      <c r="BI53" s="105"/>
      <c r="BJ53" s="105"/>
      <c r="BK53" s="105"/>
      <c r="BL53" s="105"/>
      <c r="BM53" s="105"/>
      <c r="BN53" s="105"/>
    </row>
    <row r="54" spans="1:66" s="113" customFormat="1">
      <c r="A54" s="111">
        <v>3211</v>
      </c>
      <c r="B54" s="112" t="s">
        <v>34</v>
      </c>
      <c r="C54" s="284">
        <f t="shared" si="0"/>
        <v>98187.54</v>
      </c>
      <c r="D54" s="218">
        <v>0</v>
      </c>
      <c r="E54" s="218">
        <v>0</v>
      </c>
      <c r="F54" s="219">
        <f>F55+F56+F57+F58+F59+F60+F61</f>
        <v>22784</v>
      </c>
      <c r="G54" s="219">
        <v>0</v>
      </c>
      <c r="H54" s="220">
        <v>0</v>
      </c>
      <c r="I54" s="220">
        <v>0</v>
      </c>
      <c r="J54" s="258">
        <f>J55+J56+J57+J58+J59+J60</f>
        <v>54502</v>
      </c>
      <c r="K54" s="259">
        <f>K55+K56+K57+K58+K59+K60+K61</f>
        <v>4145.54</v>
      </c>
      <c r="L54" s="220">
        <v>11756</v>
      </c>
      <c r="M54" s="220">
        <v>0</v>
      </c>
      <c r="N54" s="220">
        <v>5000</v>
      </c>
      <c r="O54" s="220">
        <v>0</v>
      </c>
      <c r="P54" s="220">
        <v>0</v>
      </c>
      <c r="Q54" s="220">
        <v>0</v>
      </c>
      <c r="R54" s="220">
        <v>50692</v>
      </c>
      <c r="S54" s="220">
        <v>50692</v>
      </c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0"/>
      <c r="BH54" s="100"/>
      <c r="BI54" s="100"/>
      <c r="BJ54" s="100"/>
      <c r="BK54" s="100"/>
      <c r="BL54" s="100"/>
      <c r="BM54" s="100"/>
      <c r="BN54" s="100"/>
    </row>
    <row r="55" spans="1:66">
      <c r="A55" s="106">
        <v>32111</v>
      </c>
      <c r="B55" s="114" t="s">
        <v>108</v>
      </c>
      <c r="C55" s="172">
        <f t="shared" si="0"/>
        <v>22816</v>
      </c>
      <c r="D55" s="221">
        <v>0</v>
      </c>
      <c r="E55" s="221">
        <v>0</v>
      </c>
      <c r="F55" s="222">
        <v>6300</v>
      </c>
      <c r="G55" s="222">
        <v>0</v>
      </c>
      <c r="H55" s="211">
        <v>0</v>
      </c>
      <c r="I55" s="211">
        <v>0</v>
      </c>
      <c r="J55" s="260">
        <v>7516</v>
      </c>
      <c r="K55" s="261">
        <v>-1000</v>
      </c>
      <c r="L55" s="211">
        <v>5000</v>
      </c>
      <c r="M55" s="211">
        <v>0</v>
      </c>
      <c r="N55" s="211">
        <v>5000</v>
      </c>
      <c r="O55" s="211">
        <v>0</v>
      </c>
      <c r="P55" s="211">
        <v>0</v>
      </c>
      <c r="Q55" s="211">
        <v>0</v>
      </c>
      <c r="R55" s="212">
        <v>18816</v>
      </c>
      <c r="S55" s="212">
        <v>18816</v>
      </c>
    </row>
    <row r="56" spans="1:66" ht="36.75">
      <c r="A56" s="106">
        <v>32112</v>
      </c>
      <c r="B56" s="114" t="s">
        <v>109</v>
      </c>
      <c r="C56" s="172">
        <f t="shared" si="0"/>
        <v>445.53999999999996</v>
      </c>
      <c r="D56" s="221">
        <v>0</v>
      </c>
      <c r="E56" s="221">
        <v>0</v>
      </c>
      <c r="F56" s="222">
        <v>0</v>
      </c>
      <c r="G56" s="222">
        <v>0</v>
      </c>
      <c r="H56" s="211">
        <v>0</v>
      </c>
      <c r="I56" s="211">
        <v>0</v>
      </c>
      <c r="J56" s="260">
        <v>2800</v>
      </c>
      <c r="K56" s="261">
        <v>-2354.46</v>
      </c>
      <c r="L56" s="211">
        <v>0</v>
      </c>
      <c r="M56" s="211">
        <v>0</v>
      </c>
      <c r="N56" s="211">
        <v>0</v>
      </c>
      <c r="O56" s="211">
        <v>0</v>
      </c>
      <c r="P56" s="211">
        <v>0</v>
      </c>
      <c r="Q56" s="211">
        <v>0</v>
      </c>
      <c r="R56" s="212">
        <v>3800</v>
      </c>
      <c r="S56" s="212">
        <v>3800</v>
      </c>
    </row>
    <row r="57" spans="1:66" ht="36.75">
      <c r="A57" s="106">
        <v>32113</v>
      </c>
      <c r="B57" s="114" t="s">
        <v>110</v>
      </c>
      <c r="C57" s="172">
        <f t="shared" si="0"/>
        <v>13145</v>
      </c>
      <c r="D57" s="221">
        <v>0</v>
      </c>
      <c r="E57" s="221">
        <v>0</v>
      </c>
      <c r="F57" s="222">
        <v>5145</v>
      </c>
      <c r="G57" s="222">
        <v>0</v>
      </c>
      <c r="H57" s="211">
        <v>0</v>
      </c>
      <c r="I57" s="211">
        <v>0</v>
      </c>
      <c r="J57" s="260">
        <v>6000</v>
      </c>
      <c r="K57" s="261">
        <v>-3000</v>
      </c>
      <c r="L57" s="211">
        <v>5000</v>
      </c>
      <c r="M57" s="211">
        <v>0</v>
      </c>
      <c r="N57" s="211">
        <v>0</v>
      </c>
      <c r="O57" s="211">
        <v>0</v>
      </c>
      <c r="P57" s="211">
        <v>0</v>
      </c>
      <c r="Q57" s="211">
        <v>0</v>
      </c>
      <c r="R57" s="212">
        <v>13145</v>
      </c>
      <c r="S57" s="212">
        <v>13145</v>
      </c>
    </row>
    <row r="58" spans="1:66" ht="36.75">
      <c r="A58" s="106">
        <v>32114</v>
      </c>
      <c r="B58" s="114" t="s">
        <v>111</v>
      </c>
      <c r="C58" s="172">
        <f t="shared" si="0"/>
        <v>4256</v>
      </c>
      <c r="D58" s="221">
        <v>0</v>
      </c>
      <c r="E58" s="221">
        <v>0</v>
      </c>
      <c r="F58" s="222">
        <v>0</v>
      </c>
      <c r="G58" s="222">
        <v>0</v>
      </c>
      <c r="H58" s="211">
        <v>0</v>
      </c>
      <c r="I58" s="211">
        <v>0</v>
      </c>
      <c r="J58" s="260">
        <v>1000</v>
      </c>
      <c r="K58" s="261">
        <v>1500</v>
      </c>
      <c r="L58" s="211">
        <v>1756</v>
      </c>
      <c r="M58" s="211">
        <v>0</v>
      </c>
      <c r="N58" s="211">
        <v>0</v>
      </c>
      <c r="O58" s="211">
        <v>0</v>
      </c>
      <c r="P58" s="211">
        <v>0</v>
      </c>
      <c r="Q58" s="211">
        <v>0</v>
      </c>
      <c r="R58" s="212">
        <v>2500</v>
      </c>
      <c r="S58" s="212">
        <v>2500</v>
      </c>
    </row>
    <row r="59" spans="1:66" ht="36.75">
      <c r="A59" s="106">
        <v>32115</v>
      </c>
      <c r="B59" s="114" t="s">
        <v>112</v>
      </c>
      <c r="C59" s="172">
        <f t="shared" si="0"/>
        <v>55874.1</v>
      </c>
      <c r="D59" s="221">
        <v>0</v>
      </c>
      <c r="E59" s="221">
        <v>0</v>
      </c>
      <c r="F59" s="222">
        <v>11339</v>
      </c>
      <c r="G59" s="222">
        <v>0</v>
      </c>
      <c r="H59" s="211">
        <v>0</v>
      </c>
      <c r="I59" s="211">
        <v>0</v>
      </c>
      <c r="J59" s="260">
        <v>36535.1</v>
      </c>
      <c r="K59" s="261">
        <v>8000</v>
      </c>
      <c r="L59" s="211">
        <v>0</v>
      </c>
      <c r="M59" s="211">
        <v>0</v>
      </c>
      <c r="N59" s="211">
        <v>0</v>
      </c>
      <c r="O59" s="211">
        <v>0</v>
      </c>
      <c r="P59" s="211">
        <v>0</v>
      </c>
      <c r="Q59" s="211">
        <v>0</v>
      </c>
      <c r="R59" s="212">
        <v>12431</v>
      </c>
      <c r="S59" s="212">
        <v>13431</v>
      </c>
    </row>
    <row r="60" spans="1:66" ht="36.75">
      <c r="A60" s="106">
        <v>32116</v>
      </c>
      <c r="B60" s="114" t="s">
        <v>113</v>
      </c>
      <c r="C60" s="172">
        <f t="shared" si="0"/>
        <v>1650.9</v>
      </c>
      <c r="D60" s="221">
        <v>0</v>
      </c>
      <c r="E60" s="221">
        <v>0</v>
      </c>
      <c r="F60" s="222">
        <v>0</v>
      </c>
      <c r="G60" s="222">
        <v>0</v>
      </c>
      <c r="H60" s="211">
        <v>0</v>
      </c>
      <c r="I60" s="211">
        <v>0</v>
      </c>
      <c r="J60" s="260">
        <v>650.9</v>
      </c>
      <c r="K60" s="261">
        <v>1000</v>
      </c>
      <c r="L60" s="211">
        <v>0</v>
      </c>
      <c r="M60" s="211">
        <v>0</v>
      </c>
      <c r="N60" s="211">
        <v>0</v>
      </c>
      <c r="O60" s="211">
        <v>0</v>
      </c>
      <c r="P60" s="211">
        <v>0</v>
      </c>
      <c r="Q60" s="211">
        <v>0</v>
      </c>
      <c r="R60" s="212">
        <v>0</v>
      </c>
      <c r="S60" s="212">
        <v>0</v>
      </c>
    </row>
    <row r="61" spans="1:66">
      <c r="A61" s="106">
        <v>32117</v>
      </c>
      <c r="B61" s="114" t="s">
        <v>114</v>
      </c>
      <c r="C61" s="172">
        <f t="shared" si="0"/>
        <v>0</v>
      </c>
      <c r="D61" s="221">
        <v>0</v>
      </c>
      <c r="E61" s="221">
        <v>0</v>
      </c>
      <c r="F61" s="222">
        <v>0</v>
      </c>
      <c r="G61" s="222">
        <v>0</v>
      </c>
      <c r="H61" s="211">
        <v>0</v>
      </c>
      <c r="I61" s="211">
        <v>0</v>
      </c>
      <c r="J61" s="260">
        <v>0</v>
      </c>
      <c r="K61" s="261">
        <v>0</v>
      </c>
      <c r="L61" s="211">
        <v>0</v>
      </c>
      <c r="M61" s="211">
        <v>0</v>
      </c>
      <c r="N61" s="211">
        <v>0</v>
      </c>
      <c r="O61" s="211">
        <v>0</v>
      </c>
      <c r="P61" s="211">
        <v>0</v>
      </c>
      <c r="Q61" s="211">
        <v>0</v>
      </c>
      <c r="R61" s="212">
        <v>0</v>
      </c>
      <c r="S61" s="212">
        <v>0</v>
      </c>
    </row>
    <row r="62" spans="1:66" s="113" customFormat="1">
      <c r="A62" s="111">
        <v>3212</v>
      </c>
      <c r="B62" s="112" t="s">
        <v>35</v>
      </c>
      <c r="C62" s="178">
        <f t="shared" si="0"/>
        <v>285000</v>
      </c>
      <c r="D62" s="218">
        <v>0</v>
      </c>
      <c r="E62" s="218">
        <v>0</v>
      </c>
      <c r="F62" s="219">
        <v>0</v>
      </c>
      <c r="G62" s="219">
        <v>0</v>
      </c>
      <c r="H62" s="220">
        <v>270000</v>
      </c>
      <c r="I62" s="220">
        <v>15000</v>
      </c>
      <c r="J62" s="258">
        <v>0</v>
      </c>
      <c r="K62" s="259">
        <v>0</v>
      </c>
      <c r="L62" s="220">
        <v>0</v>
      </c>
      <c r="M62" s="220">
        <v>0</v>
      </c>
      <c r="N62" s="220">
        <v>0</v>
      </c>
      <c r="O62" s="220">
        <v>0</v>
      </c>
      <c r="P62" s="220">
        <v>0</v>
      </c>
      <c r="Q62" s="220">
        <v>0</v>
      </c>
      <c r="R62" s="220">
        <v>244250</v>
      </c>
      <c r="S62" s="220">
        <v>244250</v>
      </c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100"/>
      <c r="BB62" s="100"/>
      <c r="BC62" s="100"/>
      <c r="BD62" s="100"/>
      <c r="BE62" s="100"/>
      <c r="BF62" s="100"/>
      <c r="BG62" s="100"/>
      <c r="BH62" s="100"/>
      <c r="BI62" s="100"/>
      <c r="BJ62" s="100"/>
      <c r="BK62" s="100"/>
      <c r="BL62" s="100"/>
      <c r="BM62" s="100"/>
      <c r="BN62" s="100"/>
    </row>
    <row r="63" spans="1:66" s="113" customFormat="1">
      <c r="A63" s="111">
        <v>3213</v>
      </c>
      <c r="B63" s="112" t="s">
        <v>36</v>
      </c>
      <c r="C63" s="178">
        <f t="shared" si="0"/>
        <v>13046</v>
      </c>
      <c r="D63" s="218">
        <v>0</v>
      </c>
      <c r="E63" s="218">
        <v>0</v>
      </c>
      <c r="F63" s="219">
        <f>F64+F65</f>
        <v>4860</v>
      </c>
      <c r="G63" s="219">
        <v>0</v>
      </c>
      <c r="H63" s="220">
        <v>0</v>
      </c>
      <c r="I63" s="220">
        <v>0</v>
      </c>
      <c r="J63" s="258">
        <f>J64+J65</f>
        <v>12848</v>
      </c>
      <c r="K63" s="259">
        <f>K64+K65</f>
        <v>-4662</v>
      </c>
      <c r="L63" s="220">
        <v>0</v>
      </c>
      <c r="M63" s="220">
        <v>0</v>
      </c>
      <c r="N63" s="220">
        <v>0</v>
      </c>
      <c r="O63" s="220">
        <v>0</v>
      </c>
      <c r="P63" s="220">
        <v>0</v>
      </c>
      <c r="Q63" s="220">
        <v>0</v>
      </c>
      <c r="R63" s="220">
        <v>14708</v>
      </c>
      <c r="S63" s="220">
        <v>14708</v>
      </c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  <c r="AJ63" s="100"/>
      <c r="AK63" s="100"/>
      <c r="AL63" s="100"/>
      <c r="AM63" s="100"/>
      <c r="AN63" s="100"/>
      <c r="AO63" s="100"/>
      <c r="AP63" s="100"/>
      <c r="AQ63" s="100"/>
      <c r="AR63" s="100"/>
      <c r="AS63" s="100"/>
      <c r="AT63" s="100"/>
      <c r="AU63" s="100"/>
      <c r="AV63" s="100"/>
      <c r="AW63" s="100"/>
      <c r="AX63" s="100"/>
      <c r="AY63" s="100"/>
      <c r="AZ63" s="100"/>
      <c r="BA63" s="100"/>
      <c r="BB63" s="100"/>
      <c r="BC63" s="100"/>
      <c r="BD63" s="100"/>
      <c r="BE63" s="100"/>
      <c r="BF63" s="100"/>
      <c r="BG63" s="100"/>
      <c r="BH63" s="100"/>
      <c r="BI63" s="100"/>
      <c r="BJ63" s="100"/>
      <c r="BK63" s="100"/>
      <c r="BL63" s="100"/>
      <c r="BM63" s="100"/>
      <c r="BN63" s="100"/>
    </row>
    <row r="64" spans="1:66" ht="36.75">
      <c r="A64" s="106">
        <v>32131</v>
      </c>
      <c r="B64" s="114" t="s">
        <v>115</v>
      </c>
      <c r="C64" s="172">
        <f t="shared" si="0"/>
        <v>13046</v>
      </c>
      <c r="D64" s="221">
        <v>0</v>
      </c>
      <c r="E64" s="221">
        <v>0</v>
      </c>
      <c r="F64" s="222">
        <v>4860</v>
      </c>
      <c r="G64" s="222">
        <v>0</v>
      </c>
      <c r="H64" s="211">
        <v>0</v>
      </c>
      <c r="I64" s="211">
        <v>0</v>
      </c>
      <c r="J64" s="260">
        <v>10886</v>
      </c>
      <c r="K64" s="261">
        <v>-2700</v>
      </c>
      <c r="L64" s="211">
        <v>0</v>
      </c>
      <c r="M64" s="211">
        <v>0</v>
      </c>
      <c r="N64" s="211">
        <v>0</v>
      </c>
      <c r="O64" s="211">
        <v>0</v>
      </c>
      <c r="P64" s="211">
        <v>0</v>
      </c>
      <c r="Q64" s="211">
        <v>0</v>
      </c>
      <c r="R64" s="212">
        <v>12746</v>
      </c>
      <c r="S64" s="212">
        <v>12746</v>
      </c>
    </row>
    <row r="65" spans="1:66">
      <c r="A65" s="106">
        <v>32132</v>
      </c>
      <c r="B65" s="114" t="s">
        <v>116</v>
      </c>
      <c r="C65" s="172">
        <f t="shared" si="0"/>
        <v>0</v>
      </c>
      <c r="D65" s="221">
        <v>0</v>
      </c>
      <c r="E65" s="221">
        <v>0</v>
      </c>
      <c r="F65" s="222">
        <v>0</v>
      </c>
      <c r="G65" s="222">
        <v>0</v>
      </c>
      <c r="H65" s="211">
        <v>0</v>
      </c>
      <c r="I65" s="211">
        <v>0</v>
      </c>
      <c r="J65" s="260">
        <v>1962</v>
      </c>
      <c r="K65" s="261">
        <v>-1962</v>
      </c>
      <c r="L65" s="211">
        <v>0</v>
      </c>
      <c r="M65" s="211">
        <v>0</v>
      </c>
      <c r="N65" s="211">
        <v>0</v>
      </c>
      <c r="O65" s="211">
        <v>0</v>
      </c>
      <c r="P65" s="211">
        <v>0</v>
      </c>
      <c r="Q65" s="211">
        <v>0</v>
      </c>
      <c r="R65" s="212">
        <v>1962</v>
      </c>
      <c r="S65" s="212">
        <v>1962</v>
      </c>
    </row>
    <row r="66" spans="1:66" s="113" customFormat="1" ht="36.75">
      <c r="A66" s="111">
        <v>3214</v>
      </c>
      <c r="B66" s="112" t="s">
        <v>61</v>
      </c>
      <c r="C66" s="178">
        <f t="shared" si="0"/>
        <v>0</v>
      </c>
      <c r="D66" s="218">
        <v>0</v>
      </c>
      <c r="E66" s="218">
        <v>0</v>
      </c>
      <c r="F66" s="219">
        <f>F67+F68</f>
        <v>0</v>
      </c>
      <c r="G66" s="219">
        <v>0</v>
      </c>
      <c r="H66" s="220">
        <v>0</v>
      </c>
      <c r="I66" s="220">
        <v>0</v>
      </c>
      <c r="J66" s="258">
        <v>0</v>
      </c>
      <c r="K66" s="259">
        <f>K67+K68</f>
        <v>0</v>
      </c>
      <c r="L66" s="220">
        <v>0</v>
      </c>
      <c r="M66" s="220">
        <v>0</v>
      </c>
      <c r="N66" s="220">
        <v>0</v>
      </c>
      <c r="O66" s="220">
        <v>0</v>
      </c>
      <c r="P66" s="220">
        <v>0</v>
      </c>
      <c r="Q66" s="220">
        <v>0</v>
      </c>
      <c r="R66" s="220">
        <v>14780</v>
      </c>
      <c r="S66" s="220">
        <v>14780</v>
      </c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0"/>
      <c r="BM66" s="100"/>
      <c r="BN66" s="100"/>
    </row>
    <row r="67" spans="1:66" ht="36.75">
      <c r="A67" s="106">
        <v>32141</v>
      </c>
      <c r="B67" s="114" t="s">
        <v>61</v>
      </c>
      <c r="C67" s="172">
        <f t="shared" si="0"/>
        <v>0</v>
      </c>
      <c r="D67" s="221">
        <v>0</v>
      </c>
      <c r="E67" s="221">
        <v>0</v>
      </c>
      <c r="F67" s="222">
        <v>0</v>
      </c>
      <c r="G67" s="222">
        <v>0</v>
      </c>
      <c r="H67" s="211">
        <v>0</v>
      </c>
      <c r="I67" s="211">
        <v>0</v>
      </c>
      <c r="J67" s="260">
        <v>0</v>
      </c>
      <c r="K67" s="261">
        <v>0</v>
      </c>
      <c r="L67" s="211">
        <v>0</v>
      </c>
      <c r="M67" s="211">
        <v>0</v>
      </c>
      <c r="N67" s="211">
        <v>0</v>
      </c>
      <c r="O67" s="211">
        <v>0</v>
      </c>
      <c r="P67" s="211">
        <v>0</v>
      </c>
      <c r="Q67" s="211">
        <v>0</v>
      </c>
      <c r="R67" s="212">
        <v>14780</v>
      </c>
      <c r="S67" s="212">
        <v>16780</v>
      </c>
    </row>
    <row r="68" spans="1:66" ht="36.75">
      <c r="A68" s="106">
        <v>32149</v>
      </c>
      <c r="B68" s="114" t="s">
        <v>117</v>
      </c>
      <c r="C68" s="172">
        <f t="shared" si="0"/>
        <v>0</v>
      </c>
      <c r="D68" s="221">
        <v>0</v>
      </c>
      <c r="E68" s="221">
        <v>0</v>
      </c>
      <c r="F68" s="222">
        <v>0</v>
      </c>
      <c r="G68" s="222">
        <v>0</v>
      </c>
      <c r="H68" s="211">
        <v>0</v>
      </c>
      <c r="I68" s="211">
        <v>0</v>
      </c>
      <c r="J68" s="260">
        <v>0</v>
      </c>
      <c r="K68" s="261">
        <v>0</v>
      </c>
      <c r="L68" s="211">
        <v>0</v>
      </c>
      <c r="M68" s="211">
        <v>0</v>
      </c>
      <c r="N68" s="211">
        <v>0</v>
      </c>
      <c r="O68" s="211">
        <v>0</v>
      </c>
      <c r="P68" s="211">
        <v>0</v>
      </c>
      <c r="Q68" s="211">
        <v>0</v>
      </c>
      <c r="R68" s="212">
        <v>0</v>
      </c>
      <c r="S68" s="212">
        <v>0</v>
      </c>
    </row>
    <row r="69" spans="1:66" s="104" customFormat="1" ht="36.75">
      <c r="A69" s="107">
        <v>322</v>
      </c>
      <c r="B69" s="115" t="s">
        <v>3</v>
      </c>
      <c r="C69" s="180">
        <f>SUM(D69:Q69)</f>
        <v>150854.96</v>
      </c>
      <c r="D69" s="223">
        <v>0</v>
      </c>
      <c r="E69" s="223">
        <v>0</v>
      </c>
      <c r="F69" s="224">
        <f>F70+F77+F78+F84+F87+F89</f>
        <v>87599.39</v>
      </c>
      <c r="G69" s="224">
        <v>0</v>
      </c>
      <c r="H69" s="203">
        <v>0</v>
      </c>
      <c r="I69" s="203">
        <v>0</v>
      </c>
      <c r="J69" s="262">
        <f>J70+J77+J78+J84+J87+J89</f>
        <v>60489.95</v>
      </c>
      <c r="K69" s="263">
        <f>K70+K77+K78+K84+K87+K89</f>
        <v>-6179</v>
      </c>
      <c r="L69" s="203">
        <v>8944.6200000000008</v>
      </c>
      <c r="M69" s="203">
        <v>0</v>
      </c>
      <c r="N69" s="203">
        <v>0</v>
      </c>
      <c r="O69" s="203">
        <v>0</v>
      </c>
      <c r="P69" s="203">
        <v>0</v>
      </c>
      <c r="Q69" s="203">
        <v>0</v>
      </c>
      <c r="R69" s="203">
        <v>127139</v>
      </c>
      <c r="S69" s="203">
        <v>127139</v>
      </c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  <c r="BC69" s="105"/>
      <c r="BD69" s="105"/>
      <c r="BE69" s="105"/>
      <c r="BF69" s="105"/>
      <c r="BG69" s="105"/>
      <c r="BH69" s="105"/>
      <c r="BI69" s="105"/>
      <c r="BJ69" s="105"/>
      <c r="BK69" s="105"/>
      <c r="BL69" s="105"/>
      <c r="BM69" s="105"/>
      <c r="BN69" s="105"/>
    </row>
    <row r="70" spans="1:66" s="113" customFormat="1">
      <c r="A70" s="116">
        <v>3221</v>
      </c>
      <c r="B70" s="117" t="s">
        <v>37</v>
      </c>
      <c r="C70" s="282">
        <f t="shared" si="0"/>
        <v>43377</v>
      </c>
      <c r="D70" s="225">
        <v>0</v>
      </c>
      <c r="E70" s="225">
        <v>0</v>
      </c>
      <c r="F70" s="226">
        <f>F71+F72+F73+F74+F75+F76</f>
        <v>24590</v>
      </c>
      <c r="G70" s="219">
        <v>0</v>
      </c>
      <c r="H70" s="220">
        <v>0</v>
      </c>
      <c r="I70" s="220">
        <v>0</v>
      </c>
      <c r="J70" s="258">
        <f>J71+J72+J73+J74+J75+J76</f>
        <v>27194</v>
      </c>
      <c r="K70" s="259">
        <f>K71+K72+K73+K74+K75+K76</f>
        <v>-8407</v>
      </c>
      <c r="L70" s="227">
        <v>0</v>
      </c>
      <c r="M70" s="227">
        <v>0</v>
      </c>
      <c r="N70" s="227">
        <v>0</v>
      </c>
      <c r="O70" s="227">
        <v>0</v>
      </c>
      <c r="P70" s="227">
        <v>0</v>
      </c>
      <c r="Q70" s="227">
        <v>0</v>
      </c>
      <c r="R70" s="220">
        <v>44784</v>
      </c>
      <c r="S70" s="220">
        <v>44784</v>
      </c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  <c r="AO70" s="100"/>
      <c r="AP70" s="100"/>
      <c r="AQ70" s="100"/>
      <c r="AR70" s="100"/>
      <c r="AS70" s="100"/>
      <c r="AT70" s="100"/>
      <c r="AU70" s="100"/>
      <c r="AV70" s="100"/>
      <c r="AW70" s="100"/>
      <c r="AX70" s="100"/>
      <c r="AY70" s="100"/>
      <c r="AZ70" s="100"/>
      <c r="BA70" s="100"/>
      <c r="BB70" s="100"/>
      <c r="BC70" s="100"/>
      <c r="BD70" s="100"/>
      <c r="BE70" s="100"/>
      <c r="BF70" s="100"/>
      <c r="BG70" s="100"/>
      <c r="BH70" s="100"/>
      <c r="BI70" s="100"/>
      <c r="BJ70" s="100"/>
      <c r="BK70" s="100"/>
      <c r="BL70" s="100"/>
      <c r="BM70" s="100"/>
      <c r="BN70" s="100"/>
    </row>
    <row r="71" spans="1:66">
      <c r="A71" s="118">
        <v>32211</v>
      </c>
      <c r="B71" s="119" t="s">
        <v>37</v>
      </c>
      <c r="C71" s="172">
        <f t="shared" si="0"/>
        <v>13358</v>
      </c>
      <c r="D71" s="228">
        <v>0</v>
      </c>
      <c r="E71" s="228">
        <v>0</v>
      </c>
      <c r="F71" s="229">
        <v>11624</v>
      </c>
      <c r="G71" s="222">
        <v>0</v>
      </c>
      <c r="H71" s="211">
        <v>0</v>
      </c>
      <c r="I71" s="211">
        <v>0</v>
      </c>
      <c r="J71" s="260">
        <v>7934</v>
      </c>
      <c r="K71" s="264">
        <v>-6200</v>
      </c>
      <c r="L71" s="202">
        <v>0</v>
      </c>
      <c r="M71" s="202">
        <v>0</v>
      </c>
      <c r="N71" s="202">
        <v>0</v>
      </c>
      <c r="O71" s="202">
        <v>0</v>
      </c>
      <c r="P71" s="202">
        <v>0</v>
      </c>
      <c r="Q71" s="202">
        <v>0</v>
      </c>
      <c r="R71" s="231">
        <v>19558</v>
      </c>
      <c r="S71" s="231">
        <v>19558</v>
      </c>
    </row>
    <row r="72" spans="1:66" ht="36.75">
      <c r="A72" s="118">
        <v>32212</v>
      </c>
      <c r="B72" s="119" t="s">
        <v>118</v>
      </c>
      <c r="C72" s="172">
        <f t="shared" si="0"/>
        <v>4156</v>
      </c>
      <c r="D72" s="228">
        <v>0</v>
      </c>
      <c r="E72" s="228">
        <v>0</v>
      </c>
      <c r="F72" s="229">
        <v>656</v>
      </c>
      <c r="G72" s="222">
        <v>0</v>
      </c>
      <c r="H72" s="211">
        <v>0</v>
      </c>
      <c r="I72" s="211">
        <v>0</v>
      </c>
      <c r="J72" s="260">
        <v>4500</v>
      </c>
      <c r="K72" s="264">
        <v>-1000</v>
      </c>
      <c r="L72" s="202">
        <v>0</v>
      </c>
      <c r="M72" s="202">
        <v>0</v>
      </c>
      <c r="N72" s="202">
        <v>0</v>
      </c>
      <c r="O72" s="202">
        <v>0</v>
      </c>
      <c r="P72" s="202">
        <v>0</v>
      </c>
      <c r="Q72" s="202">
        <v>0</v>
      </c>
      <c r="R72" s="231">
        <v>5156</v>
      </c>
      <c r="S72" s="231">
        <v>5156</v>
      </c>
    </row>
    <row r="73" spans="1:66">
      <c r="A73" s="118">
        <v>32213</v>
      </c>
      <c r="B73" s="119" t="s">
        <v>119</v>
      </c>
      <c r="C73" s="172">
        <f t="shared" si="0"/>
        <v>0</v>
      </c>
      <c r="D73" s="228">
        <v>0</v>
      </c>
      <c r="E73" s="228">
        <v>0</v>
      </c>
      <c r="F73" s="229">
        <v>0</v>
      </c>
      <c r="G73" s="222">
        <v>0</v>
      </c>
      <c r="H73" s="211">
        <v>0</v>
      </c>
      <c r="I73" s="211">
        <v>0</v>
      </c>
      <c r="J73" s="260">
        <v>0</v>
      </c>
      <c r="K73" s="264">
        <v>0</v>
      </c>
      <c r="L73" s="202">
        <v>0</v>
      </c>
      <c r="M73" s="202">
        <v>0</v>
      </c>
      <c r="N73" s="202">
        <v>0</v>
      </c>
      <c r="O73" s="202">
        <v>0</v>
      </c>
      <c r="P73" s="202">
        <v>0</v>
      </c>
      <c r="Q73" s="202">
        <v>0</v>
      </c>
      <c r="R73" s="231">
        <v>0</v>
      </c>
      <c r="S73" s="231">
        <v>0</v>
      </c>
    </row>
    <row r="74" spans="1:66" ht="36.75">
      <c r="A74" s="118">
        <v>32214</v>
      </c>
      <c r="B74" s="119" t="s">
        <v>120</v>
      </c>
      <c r="C74" s="172">
        <f t="shared" si="0"/>
        <v>7064</v>
      </c>
      <c r="D74" s="228">
        <v>0</v>
      </c>
      <c r="E74" s="228">
        <v>0</v>
      </c>
      <c r="F74" s="229">
        <v>5064</v>
      </c>
      <c r="G74" s="222">
        <v>0</v>
      </c>
      <c r="H74" s="211">
        <v>0</v>
      </c>
      <c r="I74" s="211">
        <v>0</v>
      </c>
      <c r="J74" s="260">
        <v>7080</v>
      </c>
      <c r="K74" s="264">
        <v>-5080</v>
      </c>
      <c r="L74" s="202">
        <v>0</v>
      </c>
      <c r="M74" s="202">
        <v>0</v>
      </c>
      <c r="N74" s="202">
        <v>0</v>
      </c>
      <c r="O74" s="202">
        <v>0</v>
      </c>
      <c r="P74" s="202">
        <v>0</v>
      </c>
      <c r="Q74" s="202">
        <v>0</v>
      </c>
      <c r="R74" s="231">
        <v>8144</v>
      </c>
      <c r="S74" s="231">
        <v>8144</v>
      </c>
    </row>
    <row r="75" spans="1:66">
      <c r="A75" s="118">
        <v>32216</v>
      </c>
      <c r="B75" s="119" t="s">
        <v>121</v>
      </c>
      <c r="C75" s="172">
        <f t="shared" si="0"/>
        <v>10699</v>
      </c>
      <c r="D75" s="228">
        <v>0</v>
      </c>
      <c r="E75" s="228">
        <v>0</v>
      </c>
      <c r="F75" s="229">
        <v>7246</v>
      </c>
      <c r="G75" s="222">
        <v>0</v>
      </c>
      <c r="H75" s="211">
        <v>0</v>
      </c>
      <c r="I75" s="211">
        <v>0</v>
      </c>
      <c r="J75" s="260">
        <v>4453</v>
      </c>
      <c r="K75" s="264">
        <f>-1000</f>
        <v>-1000</v>
      </c>
      <c r="L75" s="202">
        <v>0</v>
      </c>
      <c r="M75" s="202">
        <v>0</v>
      </c>
      <c r="N75" s="202">
        <v>0</v>
      </c>
      <c r="O75" s="202">
        <v>0</v>
      </c>
      <c r="P75" s="202">
        <v>0</v>
      </c>
      <c r="Q75" s="202">
        <v>0</v>
      </c>
      <c r="R75" s="231">
        <v>8699</v>
      </c>
      <c r="S75" s="231">
        <v>8699</v>
      </c>
    </row>
    <row r="76" spans="1:66" ht="36.75">
      <c r="A76" s="118">
        <v>32219</v>
      </c>
      <c r="B76" s="119" t="s">
        <v>122</v>
      </c>
      <c r="C76" s="172">
        <f t="shared" si="0"/>
        <v>8100</v>
      </c>
      <c r="D76" s="228">
        <v>0</v>
      </c>
      <c r="E76" s="228">
        <v>0</v>
      </c>
      <c r="F76" s="229">
        <v>0</v>
      </c>
      <c r="G76" s="222">
        <v>0</v>
      </c>
      <c r="H76" s="211">
        <v>0</v>
      </c>
      <c r="I76" s="211">
        <v>0</v>
      </c>
      <c r="J76" s="260">
        <v>3227</v>
      </c>
      <c r="K76" s="264">
        <v>4873</v>
      </c>
      <c r="L76" s="202">
        <v>0</v>
      </c>
      <c r="M76" s="202">
        <v>0</v>
      </c>
      <c r="N76" s="202">
        <v>0</v>
      </c>
      <c r="O76" s="202">
        <v>0</v>
      </c>
      <c r="P76" s="202">
        <v>0</v>
      </c>
      <c r="Q76" s="202">
        <v>0</v>
      </c>
      <c r="R76" s="231">
        <v>3227</v>
      </c>
      <c r="S76" s="231">
        <v>3227</v>
      </c>
    </row>
    <row r="77" spans="1:66" s="113" customFormat="1">
      <c r="A77" s="116">
        <v>3222</v>
      </c>
      <c r="B77" s="117" t="s">
        <v>103</v>
      </c>
      <c r="C77" s="178">
        <f t="shared" si="0"/>
        <v>0</v>
      </c>
      <c r="D77" s="225">
        <v>0</v>
      </c>
      <c r="E77" s="225">
        <v>0</v>
      </c>
      <c r="F77" s="226">
        <v>0</v>
      </c>
      <c r="G77" s="219">
        <v>0</v>
      </c>
      <c r="H77" s="220">
        <v>0</v>
      </c>
      <c r="I77" s="220">
        <v>0</v>
      </c>
      <c r="J77" s="258">
        <v>0</v>
      </c>
      <c r="K77" s="259">
        <v>0</v>
      </c>
      <c r="L77" s="227">
        <v>0</v>
      </c>
      <c r="M77" s="227">
        <v>0</v>
      </c>
      <c r="N77" s="227">
        <v>0</v>
      </c>
      <c r="O77" s="227">
        <v>0</v>
      </c>
      <c r="P77" s="227">
        <v>0</v>
      </c>
      <c r="Q77" s="227">
        <v>0</v>
      </c>
      <c r="R77" s="227">
        <v>0</v>
      </c>
      <c r="S77" s="227">
        <v>0</v>
      </c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  <c r="AJ77" s="100"/>
      <c r="AK77" s="100"/>
      <c r="AL77" s="100"/>
      <c r="AM77" s="100"/>
      <c r="AN77" s="100"/>
      <c r="AO77" s="100"/>
      <c r="AP77" s="100"/>
      <c r="AQ77" s="100"/>
      <c r="AR77" s="100"/>
      <c r="AS77" s="100"/>
      <c r="AT77" s="100"/>
      <c r="AU77" s="100"/>
      <c r="AV77" s="100"/>
      <c r="AW77" s="100"/>
      <c r="AX77" s="100"/>
      <c r="AY77" s="100"/>
      <c r="AZ77" s="100"/>
      <c r="BA77" s="100"/>
      <c r="BB77" s="100"/>
      <c r="BC77" s="100"/>
      <c r="BD77" s="100"/>
      <c r="BE77" s="100"/>
      <c r="BF77" s="100"/>
      <c r="BG77" s="100"/>
      <c r="BH77" s="100"/>
      <c r="BI77" s="100"/>
      <c r="BJ77" s="100"/>
      <c r="BK77" s="100"/>
      <c r="BL77" s="100"/>
      <c r="BM77" s="100"/>
      <c r="BN77" s="100"/>
    </row>
    <row r="78" spans="1:66" s="113" customFormat="1">
      <c r="A78" s="116">
        <v>3223</v>
      </c>
      <c r="B78" s="117" t="s">
        <v>38</v>
      </c>
      <c r="C78" s="178">
        <f t="shared" si="0"/>
        <v>73988</v>
      </c>
      <c r="D78" s="225">
        <v>0</v>
      </c>
      <c r="E78" s="225">
        <v>0</v>
      </c>
      <c r="F78" s="226">
        <f>F79+F80+F81+F82+F83</f>
        <v>53884</v>
      </c>
      <c r="G78" s="226">
        <v>0</v>
      </c>
      <c r="H78" s="227">
        <v>0</v>
      </c>
      <c r="I78" s="227">
        <v>0</v>
      </c>
      <c r="J78" s="258">
        <f>J79+J80+J81+J82+J83</f>
        <v>17876</v>
      </c>
      <c r="K78" s="265">
        <f>K79+K80+K81+K82+K83</f>
        <v>-5772</v>
      </c>
      <c r="L78" s="227">
        <v>8000</v>
      </c>
      <c r="M78" s="227">
        <v>0</v>
      </c>
      <c r="N78" s="227">
        <v>0</v>
      </c>
      <c r="O78" s="227">
        <v>0</v>
      </c>
      <c r="P78" s="227">
        <v>0</v>
      </c>
      <c r="Q78" s="227">
        <v>0</v>
      </c>
      <c r="R78" s="227">
        <v>53760</v>
      </c>
      <c r="S78" s="227">
        <v>53760</v>
      </c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  <c r="AJ78" s="100"/>
      <c r="AK78" s="100"/>
      <c r="AL78" s="100"/>
      <c r="AM78" s="100"/>
      <c r="AN78" s="100"/>
      <c r="AO78" s="100"/>
      <c r="AP78" s="100"/>
      <c r="AQ78" s="100"/>
      <c r="AR78" s="100"/>
      <c r="AS78" s="100"/>
      <c r="AT78" s="100"/>
      <c r="AU78" s="100"/>
      <c r="AV78" s="100"/>
      <c r="AW78" s="100"/>
      <c r="AX78" s="100"/>
      <c r="AY78" s="100"/>
      <c r="AZ78" s="100"/>
      <c r="BA78" s="100"/>
      <c r="BB78" s="100"/>
      <c r="BC78" s="100"/>
      <c r="BD78" s="100"/>
      <c r="BE78" s="100"/>
      <c r="BF78" s="100"/>
      <c r="BG78" s="100"/>
      <c r="BH78" s="100"/>
      <c r="BI78" s="100"/>
      <c r="BJ78" s="100"/>
      <c r="BK78" s="100"/>
      <c r="BL78" s="100"/>
      <c r="BM78" s="100"/>
      <c r="BN78" s="100"/>
    </row>
    <row r="79" spans="1:66">
      <c r="A79" s="118">
        <v>32231</v>
      </c>
      <c r="B79" s="119" t="s">
        <v>38</v>
      </c>
      <c r="C79" s="172">
        <f t="shared" si="0"/>
        <v>22414</v>
      </c>
      <c r="D79" s="228">
        <v>0</v>
      </c>
      <c r="E79" s="228">
        <v>0</v>
      </c>
      <c r="F79" s="229">
        <v>15310</v>
      </c>
      <c r="G79" s="229">
        <v>0</v>
      </c>
      <c r="H79" s="202">
        <v>0</v>
      </c>
      <c r="I79" s="202">
        <v>0</v>
      </c>
      <c r="J79" s="260">
        <v>6104</v>
      </c>
      <c r="K79" s="266">
        <v>1000</v>
      </c>
      <c r="L79" s="202">
        <v>0</v>
      </c>
      <c r="M79" s="202">
        <v>0</v>
      </c>
      <c r="N79" s="202">
        <v>0</v>
      </c>
      <c r="O79" s="202">
        <v>0</v>
      </c>
      <c r="P79" s="202">
        <v>0</v>
      </c>
      <c r="Q79" s="202">
        <v>0</v>
      </c>
      <c r="R79" s="231">
        <v>15414</v>
      </c>
      <c r="S79" s="231">
        <v>15414</v>
      </c>
    </row>
    <row r="80" spans="1:66">
      <c r="A80" s="118">
        <v>32232</v>
      </c>
      <c r="B80" s="119" t="s">
        <v>123</v>
      </c>
      <c r="C80" s="172">
        <f t="shared" si="0"/>
        <v>0</v>
      </c>
      <c r="D80" s="228">
        <v>0</v>
      </c>
      <c r="E80" s="228">
        <v>0</v>
      </c>
      <c r="F80" s="229">
        <v>0</v>
      </c>
      <c r="G80" s="229">
        <v>0</v>
      </c>
      <c r="H80" s="202">
        <v>0</v>
      </c>
      <c r="I80" s="202">
        <v>0</v>
      </c>
      <c r="J80" s="260">
        <v>0</v>
      </c>
      <c r="K80" s="266">
        <v>0</v>
      </c>
      <c r="L80" s="202">
        <v>0</v>
      </c>
      <c r="M80" s="202">
        <v>0</v>
      </c>
      <c r="N80" s="202">
        <v>0</v>
      </c>
      <c r="O80" s="202">
        <v>0</v>
      </c>
      <c r="P80" s="202">
        <v>0</v>
      </c>
      <c r="Q80" s="202">
        <v>0</v>
      </c>
      <c r="R80" s="231">
        <v>0</v>
      </c>
      <c r="S80" s="231">
        <v>0</v>
      </c>
    </row>
    <row r="81" spans="1:66">
      <c r="A81" s="118">
        <v>32233</v>
      </c>
      <c r="B81" s="119" t="s">
        <v>124</v>
      </c>
      <c r="C81" s="172">
        <f t="shared" si="0"/>
        <v>41574</v>
      </c>
      <c r="D81" s="228">
        <v>0</v>
      </c>
      <c r="E81" s="228">
        <v>0</v>
      </c>
      <c r="F81" s="229">
        <v>33574</v>
      </c>
      <c r="G81" s="229">
        <v>0</v>
      </c>
      <c r="H81" s="202">
        <v>0</v>
      </c>
      <c r="I81" s="202">
        <v>0</v>
      </c>
      <c r="J81" s="260">
        <v>8772</v>
      </c>
      <c r="K81" s="266">
        <v>-8772</v>
      </c>
      <c r="L81" s="202">
        <v>8000</v>
      </c>
      <c r="M81" s="202">
        <v>0</v>
      </c>
      <c r="N81" s="202">
        <v>0</v>
      </c>
      <c r="O81" s="202">
        <v>0</v>
      </c>
      <c r="P81" s="202">
        <v>0</v>
      </c>
      <c r="Q81" s="202">
        <v>0</v>
      </c>
      <c r="R81" s="231">
        <v>25346</v>
      </c>
      <c r="S81" s="231">
        <v>25346</v>
      </c>
    </row>
    <row r="82" spans="1:66">
      <c r="A82" s="118">
        <v>32234</v>
      </c>
      <c r="B82" s="119" t="s">
        <v>125</v>
      </c>
      <c r="C82" s="172">
        <f t="shared" si="0"/>
        <v>0</v>
      </c>
      <c r="D82" s="228">
        <v>0</v>
      </c>
      <c r="E82" s="228">
        <v>0</v>
      </c>
      <c r="F82" s="229">
        <v>0</v>
      </c>
      <c r="G82" s="229">
        <v>0</v>
      </c>
      <c r="H82" s="202">
        <v>0</v>
      </c>
      <c r="I82" s="202">
        <v>0</v>
      </c>
      <c r="J82" s="260">
        <v>0</v>
      </c>
      <c r="K82" s="266">
        <v>0</v>
      </c>
      <c r="L82" s="202">
        <v>0</v>
      </c>
      <c r="M82" s="202">
        <v>0</v>
      </c>
      <c r="N82" s="202">
        <v>0</v>
      </c>
      <c r="O82" s="202">
        <v>0</v>
      </c>
      <c r="P82" s="202">
        <v>0</v>
      </c>
      <c r="Q82" s="202">
        <v>0</v>
      </c>
      <c r="R82" s="231">
        <v>0</v>
      </c>
      <c r="S82" s="231">
        <v>0</v>
      </c>
    </row>
    <row r="83" spans="1:66" ht="36.75">
      <c r="A83" s="118">
        <v>32239</v>
      </c>
      <c r="B83" s="119" t="s">
        <v>126</v>
      </c>
      <c r="C83" s="172">
        <f t="shared" si="0"/>
        <v>10000</v>
      </c>
      <c r="D83" s="228">
        <v>0</v>
      </c>
      <c r="E83" s="228">
        <v>0</v>
      </c>
      <c r="F83" s="229">
        <v>5000</v>
      </c>
      <c r="G83" s="229">
        <v>0</v>
      </c>
      <c r="H83" s="202">
        <v>0</v>
      </c>
      <c r="I83" s="202">
        <v>0</v>
      </c>
      <c r="J83" s="260">
        <v>3000</v>
      </c>
      <c r="K83" s="266">
        <v>2000</v>
      </c>
      <c r="L83" s="202">
        <v>0</v>
      </c>
      <c r="M83" s="202">
        <v>0</v>
      </c>
      <c r="N83" s="202">
        <v>0</v>
      </c>
      <c r="O83" s="202">
        <v>0</v>
      </c>
      <c r="P83" s="202">
        <v>0</v>
      </c>
      <c r="Q83" s="202">
        <v>0</v>
      </c>
      <c r="R83" s="231">
        <v>13000</v>
      </c>
      <c r="S83" s="231">
        <v>13000</v>
      </c>
    </row>
    <row r="84" spans="1:66" s="113" customFormat="1">
      <c r="A84" s="116">
        <v>3224</v>
      </c>
      <c r="B84" s="117" t="s">
        <v>39</v>
      </c>
      <c r="C84" s="178">
        <f t="shared" si="0"/>
        <v>17776.009999999998</v>
      </c>
      <c r="D84" s="225">
        <v>0</v>
      </c>
      <c r="E84" s="225">
        <v>0</v>
      </c>
      <c r="F84" s="226">
        <f>F85+F86</f>
        <v>4331.3900000000003</v>
      </c>
      <c r="G84" s="226">
        <v>0</v>
      </c>
      <c r="H84" s="227">
        <v>0</v>
      </c>
      <c r="I84" s="227">
        <v>0</v>
      </c>
      <c r="J84" s="258">
        <f>J85+J86</f>
        <v>10000</v>
      </c>
      <c r="K84" s="265">
        <f>K85+K86</f>
        <v>2500</v>
      </c>
      <c r="L84" s="227">
        <v>944.62</v>
      </c>
      <c r="M84" s="227">
        <v>0</v>
      </c>
      <c r="N84" s="227">
        <v>0</v>
      </c>
      <c r="O84" s="227">
        <v>0</v>
      </c>
      <c r="P84" s="227">
        <v>0</v>
      </c>
      <c r="Q84" s="227">
        <v>0</v>
      </c>
      <c r="R84" s="227">
        <v>17105</v>
      </c>
      <c r="S84" s="227">
        <v>17105</v>
      </c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  <c r="AJ84" s="100"/>
      <c r="AK84" s="100"/>
      <c r="AL84" s="100"/>
      <c r="AM84" s="100"/>
      <c r="AN84" s="100"/>
      <c r="AO84" s="100"/>
      <c r="AP84" s="100"/>
      <c r="AQ84" s="100"/>
      <c r="AR84" s="100"/>
      <c r="AS84" s="100"/>
      <c r="AT84" s="100"/>
      <c r="AU84" s="100"/>
      <c r="AV84" s="100"/>
      <c r="AW84" s="100"/>
      <c r="AX84" s="100"/>
      <c r="AY84" s="100"/>
      <c r="AZ84" s="100"/>
      <c r="BA84" s="100"/>
      <c r="BB84" s="100"/>
      <c r="BC84" s="100"/>
      <c r="BD84" s="100"/>
      <c r="BE84" s="100"/>
      <c r="BF84" s="100"/>
      <c r="BG84" s="100"/>
      <c r="BH84" s="100"/>
      <c r="BI84" s="100"/>
      <c r="BJ84" s="100"/>
      <c r="BK84" s="100"/>
      <c r="BL84" s="100"/>
      <c r="BM84" s="100"/>
      <c r="BN84" s="100"/>
    </row>
    <row r="85" spans="1:66" s="100" customFormat="1" ht="36.75">
      <c r="A85" s="120">
        <v>32241</v>
      </c>
      <c r="B85" s="121" t="s">
        <v>129</v>
      </c>
      <c r="C85" s="172">
        <f t="shared" si="0"/>
        <v>4276.01</v>
      </c>
      <c r="D85" s="232">
        <v>0</v>
      </c>
      <c r="E85" s="232">
        <v>0</v>
      </c>
      <c r="F85" s="233">
        <v>331.39</v>
      </c>
      <c r="G85" s="233">
        <v>0</v>
      </c>
      <c r="H85" s="234">
        <v>0</v>
      </c>
      <c r="I85" s="234">
        <v>0</v>
      </c>
      <c r="J85" s="260">
        <v>3000</v>
      </c>
      <c r="K85" s="267">
        <v>0</v>
      </c>
      <c r="L85" s="234">
        <v>944.62</v>
      </c>
      <c r="M85" s="234">
        <v>0</v>
      </c>
      <c r="N85" s="234">
        <v>0</v>
      </c>
      <c r="O85" s="234">
        <v>0</v>
      </c>
      <c r="P85" s="234">
        <v>0</v>
      </c>
      <c r="Q85" s="234">
        <v>0</v>
      </c>
      <c r="R85" s="231">
        <v>8105</v>
      </c>
      <c r="S85" s="231">
        <v>8105</v>
      </c>
    </row>
    <row r="86" spans="1:66" s="100" customFormat="1" ht="36.75">
      <c r="A86" s="120">
        <v>32244</v>
      </c>
      <c r="B86" s="121" t="s">
        <v>130</v>
      </c>
      <c r="C86" s="172">
        <f t="shared" si="0"/>
        <v>13500</v>
      </c>
      <c r="D86" s="232">
        <v>0</v>
      </c>
      <c r="E86" s="232">
        <v>0</v>
      </c>
      <c r="F86" s="233">
        <v>4000</v>
      </c>
      <c r="G86" s="233">
        <v>0</v>
      </c>
      <c r="H86" s="234">
        <v>0</v>
      </c>
      <c r="I86" s="234">
        <v>0</v>
      </c>
      <c r="J86" s="260">
        <v>7000</v>
      </c>
      <c r="K86" s="267">
        <v>2500</v>
      </c>
      <c r="L86" s="234">
        <v>0</v>
      </c>
      <c r="M86" s="234">
        <v>0</v>
      </c>
      <c r="N86" s="234">
        <v>0</v>
      </c>
      <c r="O86" s="234">
        <v>0</v>
      </c>
      <c r="P86" s="234">
        <v>0</v>
      </c>
      <c r="Q86" s="234">
        <v>0</v>
      </c>
      <c r="R86" s="231">
        <v>9000</v>
      </c>
      <c r="S86" s="231">
        <v>9000</v>
      </c>
    </row>
    <row r="87" spans="1:66" s="113" customFormat="1">
      <c r="A87" s="116">
        <v>3225</v>
      </c>
      <c r="B87" s="117" t="s">
        <v>40</v>
      </c>
      <c r="C87" s="178">
        <f t="shared" si="0"/>
        <v>14990</v>
      </c>
      <c r="D87" s="225">
        <v>0</v>
      </c>
      <c r="E87" s="225">
        <v>0</v>
      </c>
      <c r="F87" s="226">
        <f>F88</f>
        <v>4794</v>
      </c>
      <c r="G87" s="226">
        <v>0</v>
      </c>
      <c r="H87" s="227">
        <v>0</v>
      </c>
      <c r="I87" s="227">
        <v>0</v>
      </c>
      <c r="J87" s="258">
        <f>J88</f>
        <v>4696</v>
      </c>
      <c r="K87" s="265">
        <f>K88</f>
        <v>5500</v>
      </c>
      <c r="L87" s="227">
        <v>0</v>
      </c>
      <c r="M87" s="227">
        <v>0</v>
      </c>
      <c r="N87" s="227">
        <v>0</v>
      </c>
      <c r="O87" s="227">
        <v>0</v>
      </c>
      <c r="P87" s="227">
        <v>0</v>
      </c>
      <c r="Q87" s="227">
        <v>0</v>
      </c>
      <c r="R87" s="227">
        <v>9490</v>
      </c>
      <c r="S87" s="227">
        <v>9490</v>
      </c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  <c r="AJ87" s="100"/>
      <c r="AK87" s="100"/>
      <c r="AL87" s="100"/>
      <c r="AM87" s="100"/>
      <c r="AN87" s="100"/>
      <c r="AO87" s="100"/>
      <c r="AP87" s="100"/>
      <c r="AQ87" s="100"/>
      <c r="AR87" s="100"/>
      <c r="AS87" s="100"/>
      <c r="AT87" s="100"/>
      <c r="AU87" s="100"/>
      <c r="AV87" s="100"/>
      <c r="AW87" s="100"/>
      <c r="AX87" s="100"/>
      <c r="AY87" s="100"/>
      <c r="AZ87" s="100"/>
      <c r="BA87" s="100"/>
      <c r="BB87" s="100"/>
      <c r="BC87" s="100"/>
      <c r="BD87" s="100"/>
      <c r="BE87" s="100"/>
      <c r="BF87" s="100"/>
      <c r="BG87" s="100"/>
      <c r="BH87" s="100"/>
      <c r="BI87" s="100"/>
      <c r="BJ87" s="100"/>
      <c r="BK87" s="100"/>
      <c r="BL87" s="100"/>
      <c r="BM87" s="100"/>
      <c r="BN87" s="100"/>
    </row>
    <row r="88" spans="1:66">
      <c r="A88" s="118">
        <v>32251</v>
      </c>
      <c r="B88" s="119" t="s">
        <v>40</v>
      </c>
      <c r="C88" s="172">
        <f t="shared" si="0"/>
        <v>14990</v>
      </c>
      <c r="D88" s="228">
        <v>0</v>
      </c>
      <c r="E88" s="228">
        <v>0</v>
      </c>
      <c r="F88" s="229">
        <v>4794</v>
      </c>
      <c r="G88" s="229">
        <v>0</v>
      </c>
      <c r="H88" s="202">
        <v>0</v>
      </c>
      <c r="I88" s="202">
        <v>0</v>
      </c>
      <c r="J88" s="260">
        <v>4696</v>
      </c>
      <c r="K88" s="266">
        <v>5500</v>
      </c>
      <c r="L88" s="202">
        <v>0</v>
      </c>
      <c r="M88" s="202">
        <v>0</v>
      </c>
      <c r="N88" s="202">
        <v>0</v>
      </c>
      <c r="O88" s="202">
        <v>0</v>
      </c>
      <c r="P88" s="202">
        <v>0</v>
      </c>
      <c r="Q88" s="202">
        <v>0</v>
      </c>
      <c r="R88" s="231">
        <v>9490</v>
      </c>
      <c r="S88" s="231">
        <v>9490</v>
      </c>
    </row>
    <row r="89" spans="1:66" s="113" customFormat="1">
      <c r="A89" s="116">
        <v>3227</v>
      </c>
      <c r="B89" s="122" t="s">
        <v>62</v>
      </c>
      <c r="C89" s="178">
        <f t="shared" si="0"/>
        <v>723.95</v>
      </c>
      <c r="D89" s="225">
        <v>0</v>
      </c>
      <c r="E89" s="225">
        <v>0</v>
      </c>
      <c r="F89" s="226">
        <v>0</v>
      </c>
      <c r="G89" s="226">
        <v>0</v>
      </c>
      <c r="H89" s="227">
        <v>0</v>
      </c>
      <c r="I89" s="227">
        <v>0</v>
      </c>
      <c r="J89" s="258">
        <f>J90</f>
        <v>723.95</v>
      </c>
      <c r="K89" s="265">
        <f>K90</f>
        <v>0</v>
      </c>
      <c r="L89" s="227">
        <v>0</v>
      </c>
      <c r="M89" s="227">
        <v>0</v>
      </c>
      <c r="N89" s="227">
        <v>0</v>
      </c>
      <c r="O89" s="227">
        <v>0</v>
      </c>
      <c r="P89" s="227">
        <v>0</v>
      </c>
      <c r="Q89" s="227">
        <v>0</v>
      </c>
      <c r="R89" s="227">
        <v>2000</v>
      </c>
      <c r="S89" s="227">
        <v>2000</v>
      </c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  <c r="AJ89" s="100"/>
      <c r="AK89" s="100"/>
      <c r="AL89" s="100"/>
      <c r="AM89" s="100"/>
      <c r="AN89" s="100"/>
      <c r="AO89" s="100"/>
      <c r="AP89" s="100"/>
      <c r="AQ89" s="100"/>
      <c r="AR89" s="100"/>
      <c r="AS89" s="100"/>
      <c r="AT89" s="100"/>
      <c r="AU89" s="100"/>
      <c r="AV89" s="100"/>
      <c r="AW89" s="100"/>
      <c r="AX89" s="100"/>
      <c r="AY89" s="100"/>
      <c r="AZ89" s="100"/>
      <c r="BA89" s="100"/>
      <c r="BB89" s="100"/>
      <c r="BC89" s="100"/>
      <c r="BD89" s="100"/>
      <c r="BE89" s="100"/>
      <c r="BF89" s="100"/>
      <c r="BG89" s="100"/>
      <c r="BH89" s="100"/>
      <c r="BI89" s="100"/>
      <c r="BJ89" s="100"/>
      <c r="BK89" s="100"/>
      <c r="BL89" s="100"/>
      <c r="BM89" s="100"/>
      <c r="BN89" s="100"/>
    </row>
    <row r="90" spans="1:66" s="100" customFormat="1">
      <c r="A90" s="120">
        <v>32271</v>
      </c>
      <c r="B90" s="123" t="s">
        <v>62</v>
      </c>
      <c r="C90" s="172">
        <f t="shared" si="0"/>
        <v>723.95</v>
      </c>
      <c r="D90" s="232">
        <v>0</v>
      </c>
      <c r="E90" s="232">
        <v>0</v>
      </c>
      <c r="F90" s="233">
        <v>0</v>
      </c>
      <c r="G90" s="233">
        <v>0</v>
      </c>
      <c r="H90" s="234">
        <v>0</v>
      </c>
      <c r="I90" s="234">
        <v>0</v>
      </c>
      <c r="J90" s="260">
        <v>723.95</v>
      </c>
      <c r="K90" s="267">
        <v>0</v>
      </c>
      <c r="L90" s="234">
        <v>0</v>
      </c>
      <c r="M90" s="234">
        <v>0</v>
      </c>
      <c r="N90" s="234">
        <v>0</v>
      </c>
      <c r="O90" s="234">
        <v>0</v>
      </c>
      <c r="P90" s="234">
        <v>0</v>
      </c>
      <c r="Q90" s="234">
        <v>0</v>
      </c>
      <c r="R90" s="231">
        <v>2000</v>
      </c>
      <c r="S90" s="231">
        <v>2000</v>
      </c>
    </row>
    <row r="91" spans="1:66" s="104" customFormat="1">
      <c r="A91" s="107">
        <v>323</v>
      </c>
      <c r="B91" s="107" t="s">
        <v>4</v>
      </c>
      <c r="C91" s="180">
        <f>SUM(D91:Q91)</f>
        <v>838042.69000000006</v>
      </c>
      <c r="D91" s="223">
        <f>D119</f>
        <v>211200</v>
      </c>
      <c r="E91" s="223">
        <f>E119</f>
        <v>-51000</v>
      </c>
      <c r="F91" s="224">
        <f>F92+F98+F103+F106+F112+F117+F119+F124+F128</f>
        <v>101892.11</v>
      </c>
      <c r="G91" s="224">
        <f>G98+G112</f>
        <v>240000</v>
      </c>
      <c r="H91" s="223">
        <v>0</v>
      </c>
      <c r="I91" s="223">
        <v>0</v>
      </c>
      <c r="J91" s="262">
        <f>J92+J98+J103+J106+J112+J117+J119+J124+J128</f>
        <v>320812</v>
      </c>
      <c r="K91" s="263">
        <f>K92+K98+K103+K106+K112+K117+K119+K124+K128</f>
        <v>-51330.700000000004</v>
      </c>
      <c r="L91" s="203">
        <v>26469.279999999999</v>
      </c>
      <c r="M91" s="203">
        <v>30000</v>
      </c>
      <c r="N91" s="203">
        <v>10000</v>
      </c>
      <c r="O91" s="203">
        <v>0</v>
      </c>
      <c r="P91" s="203">
        <v>0</v>
      </c>
      <c r="Q91" s="203">
        <v>0</v>
      </c>
      <c r="R91" s="203">
        <v>325370</v>
      </c>
      <c r="S91" s="203">
        <v>325370</v>
      </c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105"/>
      <c r="AX91" s="105"/>
      <c r="AY91" s="105"/>
      <c r="AZ91" s="105"/>
      <c r="BA91" s="105"/>
      <c r="BB91" s="105"/>
      <c r="BC91" s="105"/>
      <c r="BD91" s="105"/>
      <c r="BE91" s="105"/>
      <c r="BF91" s="105"/>
      <c r="BG91" s="105"/>
      <c r="BH91" s="105"/>
      <c r="BI91" s="105"/>
      <c r="BJ91" s="105"/>
      <c r="BK91" s="105"/>
      <c r="BL91" s="105"/>
      <c r="BM91" s="105"/>
      <c r="BN91" s="105"/>
    </row>
    <row r="92" spans="1:66" s="113" customFormat="1">
      <c r="A92" s="116">
        <v>3231</v>
      </c>
      <c r="B92" s="116" t="s">
        <v>41</v>
      </c>
      <c r="C92" s="282">
        <f t="shared" si="0"/>
        <v>80877.88</v>
      </c>
      <c r="D92" s="225">
        <v>0</v>
      </c>
      <c r="E92" s="225">
        <v>0</v>
      </c>
      <c r="F92" s="226">
        <f>F93+F94+F95+F96+F97</f>
        <v>33260.400000000001</v>
      </c>
      <c r="G92" s="226">
        <v>0</v>
      </c>
      <c r="H92" s="227">
        <v>0</v>
      </c>
      <c r="I92" s="227">
        <v>0</v>
      </c>
      <c r="J92" s="258">
        <f>J93+J94+J95+J96+J97</f>
        <v>19479</v>
      </c>
      <c r="K92" s="265">
        <f>K93+K94+K95+K96+K97</f>
        <v>-2330.8000000000002</v>
      </c>
      <c r="L92" s="227">
        <v>20469.28</v>
      </c>
      <c r="M92" s="227">
        <v>0</v>
      </c>
      <c r="N92" s="227">
        <v>10000</v>
      </c>
      <c r="O92" s="227">
        <v>0</v>
      </c>
      <c r="P92" s="227">
        <v>0</v>
      </c>
      <c r="Q92" s="227">
        <v>0</v>
      </c>
      <c r="R92" s="227">
        <v>40145</v>
      </c>
      <c r="S92" s="227">
        <v>40145</v>
      </c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  <c r="AJ92" s="100"/>
      <c r="AK92" s="100"/>
      <c r="AL92" s="100"/>
      <c r="AM92" s="100"/>
      <c r="AN92" s="100"/>
      <c r="AO92" s="100"/>
      <c r="AP92" s="100"/>
      <c r="AQ92" s="100"/>
      <c r="AR92" s="100"/>
      <c r="AS92" s="100"/>
      <c r="AT92" s="100"/>
      <c r="AU92" s="100"/>
      <c r="AV92" s="100"/>
      <c r="AW92" s="100"/>
      <c r="AX92" s="100"/>
      <c r="AY92" s="100"/>
      <c r="AZ92" s="100"/>
      <c r="BA92" s="100"/>
      <c r="BB92" s="100"/>
      <c r="BC92" s="100"/>
      <c r="BD92" s="100"/>
      <c r="BE92" s="100"/>
      <c r="BF92" s="100"/>
      <c r="BG92" s="100"/>
      <c r="BH92" s="100"/>
      <c r="BI92" s="100"/>
      <c r="BJ92" s="100"/>
      <c r="BK92" s="100"/>
      <c r="BL92" s="100"/>
      <c r="BM92" s="100"/>
      <c r="BN92" s="100"/>
    </row>
    <row r="93" spans="1:66">
      <c r="A93" s="118">
        <v>32311</v>
      </c>
      <c r="B93" s="118" t="s">
        <v>127</v>
      </c>
      <c r="C93" s="172">
        <f t="shared" si="0"/>
        <v>29933</v>
      </c>
      <c r="D93" s="228">
        <v>0</v>
      </c>
      <c r="E93" s="228">
        <v>0</v>
      </c>
      <c r="F93" s="229">
        <v>26933</v>
      </c>
      <c r="G93" s="229">
        <v>0</v>
      </c>
      <c r="H93" s="202">
        <v>0</v>
      </c>
      <c r="I93" s="202">
        <v>0</v>
      </c>
      <c r="J93" s="260">
        <v>2943</v>
      </c>
      <c r="K93" s="266">
        <v>-2943</v>
      </c>
      <c r="L93" s="202">
        <v>3000</v>
      </c>
      <c r="M93" s="202">
        <v>0</v>
      </c>
      <c r="N93" s="202">
        <v>0</v>
      </c>
      <c r="O93" s="202">
        <v>0</v>
      </c>
      <c r="P93" s="202">
        <v>0</v>
      </c>
      <c r="Q93" s="202">
        <v>0</v>
      </c>
      <c r="R93" s="231">
        <v>19876</v>
      </c>
      <c r="S93" s="231">
        <v>19876</v>
      </c>
    </row>
    <row r="94" spans="1:66">
      <c r="A94" s="118">
        <v>32312</v>
      </c>
      <c r="B94" s="118" t="s">
        <v>173</v>
      </c>
      <c r="C94" s="172">
        <f t="shared" si="0"/>
        <v>0</v>
      </c>
      <c r="D94" s="228">
        <v>0</v>
      </c>
      <c r="E94" s="228">
        <v>0</v>
      </c>
      <c r="F94" s="229">
        <v>0</v>
      </c>
      <c r="G94" s="229">
        <v>0</v>
      </c>
      <c r="H94" s="202">
        <v>0</v>
      </c>
      <c r="I94" s="202">
        <v>0</v>
      </c>
      <c r="J94" s="260">
        <v>0</v>
      </c>
      <c r="K94" s="266">
        <v>0</v>
      </c>
      <c r="L94" s="202">
        <v>0</v>
      </c>
      <c r="M94" s="202">
        <v>0</v>
      </c>
      <c r="N94" s="202">
        <v>0</v>
      </c>
      <c r="O94" s="202">
        <v>0</v>
      </c>
      <c r="P94" s="202">
        <v>0</v>
      </c>
      <c r="Q94" s="202">
        <v>0</v>
      </c>
      <c r="R94" s="231">
        <v>2848</v>
      </c>
      <c r="S94" s="231">
        <v>2848</v>
      </c>
    </row>
    <row r="95" spans="1:66">
      <c r="A95" s="118">
        <v>32313</v>
      </c>
      <c r="B95" s="118" t="s">
        <v>128</v>
      </c>
      <c r="C95" s="172">
        <f t="shared" si="0"/>
        <v>6392.5999999999995</v>
      </c>
      <c r="D95" s="228">
        <v>0</v>
      </c>
      <c r="E95" s="228">
        <v>0</v>
      </c>
      <c r="F95" s="229">
        <v>6327.4</v>
      </c>
      <c r="G95" s="229">
        <v>0</v>
      </c>
      <c r="H95" s="202">
        <v>0</v>
      </c>
      <c r="I95" s="202">
        <v>0</v>
      </c>
      <c r="J95" s="260">
        <v>4453</v>
      </c>
      <c r="K95" s="266">
        <v>-4387.8</v>
      </c>
      <c r="L95" s="202">
        <v>0</v>
      </c>
      <c r="M95" s="202">
        <v>0</v>
      </c>
      <c r="N95" s="202">
        <v>0</v>
      </c>
      <c r="O95" s="202">
        <v>0</v>
      </c>
      <c r="P95" s="202">
        <v>0</v>
      </c>
      <c r="Q95" s="202">
        <v>0</v>
      </c>
      <c r="R95" s="231">
        <v>5338</v>
      </c>
      <c r="S95" s="231">
        <v>5338</v>
      </c>
    </row>
    <row r="96" spans="1:66">
      <c r="A96" s="118">
        <v>32314</v>
      </c>
      <c r="B96" s="118" t="s">
        <v>172</v>
      </c>
      <c r="C96" s="172">
        <f t="shared" si="0"/>
        <v>8000</v>
      </c>
      <c r="D96" s="228">
        <v>0</v>
      </c>
      <c r="E96" s="228">
        <v>0</v>
      </c>
      <c r="F96" s="229">
        <v>0</v>
      </c>
      <c r="G96" s="229">
        <v>0</v>
      </c>
      <c r="H96" s="202">
        <v>0</v>
      </c>
      <c r="I96" s="202">
        <v>0</v>
      </c>
      <c r="J96" s="260">
        <v>1000</v>
      </c>
      <c r="K96" s="266">
        <v>3000</v>
      </c>
      <c r="L96" s="202">
        <v>4000</v>
      </c>
      <c r="M96" s="202">
        <v>0</v>
      </c>
      <c r="N96" s="202">
        <v>0</v>
      </c>
      <c r="O96" s="202">
        <v>0</v>
      </c>
      <c r="P96" s="202">
        <v>0</v>
      </c>
      <c r="Q96" s="202">
        <v>0</v>
      </c>
      <c r="R96" s="231">
        <v>1000</v>
      </c>
      <c r="S96" s="231">
        <v>1000</v>
      </c>
    </row>
    <row r="97" spans="1:66">
      <c r="A97" s="118">
        <v>32319</v>
      </c>
      <c r="B97" s="118" t="s">
        <v>171</v>
      </c>
      <c r="C97" s="172">
        <f t="shared" si="0"/>
        <v>36552.28</v>
      </c>
      <c r="D97" s="228">
        <v>0</v>
      </c>
      <c r="E97" s="228">
        <v>0</v>
      </c>
      <c r="F97" s="229">
        <v>0</v>
      </c>
      <c r="G97" s="229">
        <v>0</v>
      </c>
      <c r="H97" s="202">
        <v>0</v>
      </c>
      <c r="I97" s="202">
        <v>0</v>
      </c>
      <c r="J97" s="260">
        <v>11083</v>
      </c>
      <c r="K97" s="266">
        <v>2000</v>
      </c>
      <c r="L97" s="202">
        <v>13469.28</v>
      </c>
      <c r="M97" s="202">
        <v>0</v>
      </c>
      <c r="N97" s="202">
        <v>10000</v>
      </c>
      <c r="O97" s="202">
        <v>0</v>
      </c>
      <c r="P97" s="202">
        <v>0</v>
      </c>
      <c r="Q97" s="202">
        <v>0</v>
      </c>
      <c r="R97" s="231">
        <v>11083</v>
      </c>
      <c r="S97" s="231">
        <v>11083</v>
      </c>
    </row>
    <row r="98" spans="1:66" s="113" customFormat="1">
      <c r="A98" s="116">
        <v>3232</v>
      </c>
      <c r="B98" s="116" t="s">
        <v>42</v>
      </c>
      <c r="C98" s="178">
        <f t="shared" si="0"/>
        <v>123653.40999999999</v>
      </c>
      <c r="D98" s="225">
        <v>0</v>
      </c>
      <c r="E98" s="225">
        <v>0</v>
      </c>
      <c r="F98" s="226">
        <f>F99+F100+F101+F102</f>
        <v>6028.9</v>
      </c>
      <c r="G98" s="226">
        <f>G102</f>
        <v>60000</v>
      </c>
      <c r="H98" s="227">
        <v>0</v>
      </c>
      <c r="I98" s="227">
        <v>0</v>
      </c>
      <c r="J98" s="258">
        <f>J99+J100+J101+J102</f>
        <v>57385</v>
      </c>
      <c r="K98" s="265">
        <f>K99+K100+K101+K102</f>
        <v>239.51000000000022</v>
      </c>
      <c r="L98" s="227">
        <v>0</v>
      </c>
      <c r="M98" s="227">
        <v>0</v>
      </c>
      <c r="N98" s="227">
        <v>0</v>
      </c>
      <c r="O98" s="227">
        <v>0</v>
      </c>
      <c r="P98" s="227">
        <v>0</v>
      </c>
      <c r="Q98" s="227">
        <v>0</v>
      </c>
      <c r="R98" s="227">
        <v>72280</v>
      </c>
      <c r="S98" s="227">
        <v>72280</v>
      </c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  <c r="AJ98" s="100"/>
      <c r="AK98" s="100"/>
      <c r="AL98" s="100"/>
      <c r="AM98" s="100"/>
      <c r="AN98" s="100"/>
      <c r="AO98" s="100"/>
      <c r="AP98" s="100"/>
      <c r="AQ98" s="100"/>
      <c r="AR98" s="100"/>
      <c r="AS98" s="100"/>
      <c r="AT98" s="100"/>
      <c r="AU98" s="100"/>
      <c r="AV98" s="100"/>
      <c r="AW98" s="100"/>
      <c r="AX98" s="100"/>
      <c r="AY98" s="100"/>
      <c r="AZ98" s="100"/>
      <c r="BA98" s="100"/>
      <c r="BB98" s="100"/>
      <c r="BC98" s="100"/>
      <c r="BD98" s="100"/>
      <c r="BE98" s="100"/>
      <c r="BF98" s="100"/>
      <c r="BG98" s="100"/>
      <c r="BH98" s="100"/>
      <c r="BI98" s="100"/>
      <c r="BJ98" s="100"/>
      <c r="BK98" s="100"/>
      <c r="BL98" s="100"/>
      <c r="BM98" s="100"/>
      <c r="BN98" s="100"/>
    </row>
    <row r="99" spans="1:66" s="100" customFormat="1">
      <c r="A99" s="120">
        <v>32321</v>
      </c>
      <c r="B99" s="120" t="s">
        <v>133</v>
      </c>
      <c r="C99" s="172">
        <f t="shared" si="0"/>
        <v>352.5</v>
      </c>
      <c r="D99" s="232">
        <v>0</v>
      </c>
      <c r="E99" s="232">
        <v>0</v>
      </c>
      <c r="F99" s="233">
        <v>352.5</v>
      </c>
      <c r="G99" s="233">
        <v>0</v>
      </c>
      <c r="H99" s="234">
        <v>0</v>
      </c>
      <c r="I99" s="234">
        <v>0</v>
      </c>
      <c r="J99" s="260">
        <v>0</v>
      </c>
      <c r="K99" s="267">
        <v>0</v>
      </c>
      <c r="L99" s="234">
        <v>0</v>
      </c>
      <c r="M99" s="234">
        <v>0</v>
      </c>
      <c r="N99" s="234">
        <v>0</v>
      </c>
      <c r="O99" s="234">
        <v>0</v>
      </c>
      <c r="P99" s="234">
        <v>0</v>
      </c>
      <c r="Q99" s="234">
        <v>0</v>
      </c>
      <c r="R99" s="231">
        <v>3000</v>
      </c>
      <c r="S99" s="231">
        <v>3000</v>
      </c>
    </row>
    <row r="100" spans="1:66" s="100" customFormat="1">
      <c r="A100" s="120">
        <v>32322</v>
      </c>
      <c r="B100" s="120" t="s">
        <v>134</v>
      </c>
      <c r="C100" s="172">
        <f t="shared" si="0"/>
        <v>31017</v>
      </c>
      <c r="D100" s="232">
        <v>0</v>
      </c>
      <c r="E100" s="232">
        <v>0</v>
      </c>
      <c r="F100" s="233">
        <v>5277</v>
      </c>
      <c r="G100" s="233">
        <v>0</v>
      </c>
      <c r="H100" s="234">
        <v>0</v>
      </c>
      <c r="I100" s="234">
        <v>0</v>
      </c>
      <c r="J100" s="260">
        <v>36240</v>
      </c>
      <c r="K100" s="267">
        <v>-10500</v>
      </c>
      <c r="L100" s="234">
        <v>0</v>
      </c>
      <c r="M100" s="234">
        <v>0</v>
      </c>
      <c r="N100" s="234">
        <v>0</v>
      </c>
      <c r="O100" s="234">
        <v>0</v>
      </c>
      <c r="P100" s="234">
        <v>0</v>
      </c>
      <c r="Q100" s="234">
        <v>0</v>
      </c>
      <c r="R100" s="231">
        <v>41517</v>
      </c>
      <c r="S100" s="231">
        <v>41517</v>
      </c>
    </row>
    <row r="101" spans="1:66" s="100" customFormat="1">
      <c r="A101" s="120">
        <v>32323</v>
      </c>
      <c r="B101" s="120" t="s">
        <v>135</v>
      </c>
      <c r="C101" s="172">
        <f t="shared" si="0"/>
        <v>7283.91</v>
      </c>
      <c r="D101" s="232">
        <v>0</v>
      </c>
      <c r="E101" s="232">
        <v>0</v>
      </c>
      <c r="F101" s="233">
        <v>399.4</v>
      </c>
      <c r="G101" s="233">
        <v>0</v>
      </c>
      <c r="H101" s="234">
        <v>0</v>
      </c>
      <c r="I101" s="234">
        <v>0</v>
      </c>
      <c r="J101" s="260">
        <v>11145</v>
      </c>
      <c r="K101" s="267">
        <v>-4260.49</v>
      </c>
      <c r="L101" s="234">
        <v>0</v>
      </c>
      <c r="M101" s="234">
        <v>0</v>
      </c>
      <c r="N101" s="234">
        <v>0</v>
      </c>
      <c r="O101" s="234">
        <v>0</v>
      </c>
      <c r="P101" s="234">
        <v>0</v>
      </c>
      <c r="Q101" s="234">
        <v>0</v>
      </c>
      <c r="R101" s="231">
        <v>27763</v>
      </c>
      <c r="S101" s="231">
        <v>27763</v>
      </c>
    </row>
    <row r="102" spans="1:66" s="100" customFormat="1">
      <c r="A102" s="120">
        <v>32329</v>
      </c>
      <c r="B102" s="120" t="s">
        <v>176</v>
      </c>
      <c r="C102" s="172">
        <f t="shared" si="0"/>
        <v>85000</v>
      </c>
      <c r="D102" s="232">
        <v>0</v>
      </c>
      <c r="E102" s="232">
        <v>0</v>
      </c>
      <c r="F102" s="233">
        <v>0</v>
      </c>
      <c r="G102" s="233">
        <v>60000</v>
      </c>
      <c r="H102" s="234">
        <v>0</v>
      </c>
      <c r="I102" s="234">
        <v>0</v>
      </c>
      <c r="J102" s="260">
        <v>10000</v>
      </c>
      <c r="K102" s="267">
        <v>15000</v>
      </c>
      <c r="L102" s="234">
        <v>0</v>
      </c>
      <c r="M102" s="234">
        <v>0</v>
      </c>
      <c r="N102" s="234">
        <v>0</v>
      </c>
      <c r="O102" s="234">
        <v>0</v>
      </c>
      <c r="P102" s="234">
        <v>0</v>
      </c>
      <c r="Q102" s="234">
        <v>0</v>
      </c>
      <c r="R102" s="231">
        <v>0</v>
      </c>
      <c r="S102" s="231">
        <v>0</v>
      </c>
    </row>
    <row r="103" spans="1:66" s="113" customFormat="1">
      <c r="A103" s="116">
        <v>3233</v>
      </c>
      <c r="B103" s="116" t="s">
        <v>43</v>
      </c>
      <c r="C103" s="178">
        <f t="shared" si="0"/>
        <v>13939</v>
      </c>
      <c r="D103" s="225">
        <v>0</v>
      </c>
      <c r="E103" s="225">
        <v>0</v>
      </c>
      <c r="F103" s="226">
        <f>F104+F105</f>
        <v>1700</v>
      </c>
      <c r="G103" s="226">
        <v>0</v>
      </c>
      <c r="H103" s="227">
        <v>0</v>
      </c>
      <c r="I103" s="227">
        <v>0</v>
      </c>
      <c r="J103" s="258">
        <f>J104+J105</f>
        <v>8339</v>
      </c>
      <c r="K103" s="265">
        <f>K104+K105</f>
        <v>3900</v>
      </c>
      <c r="L103" s="227">
        <v>0</v>
      </c>
      <c r="M103" s="227">
        <v>0</v>
      </c>
      <c r="N103" s="227">
        <v>0</v>
      </c>
      <c r="O103" s="227">
        <v>0</v>
      </c>
      <c r="P103" s="227">
        <v>0</v>
      </c>
      <c r="Q103" s="227">
        <v>0</v>
      </c>
      <c r="R103" s="227">
        <v>14101</v>
      </c>
      <c r="S103" s="227">
        <v>14101</v>
      </c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100"/>
      <c r="AN103" s="100"/>
      <c r="AO103" s="100"/>
      <c r="AP103" s="100"/>
      <c r="AQ103" s="100"/>
      <c r="AR103" s="100"/>
      <c r="AS103" s="100"/>
      <c r="AT103" s="100"/>
      <c r="AU103" s="100"/>
      <c r="AV103" s="100"/>
      <c r="AW103" s="100"/>
      <c r="AX103" s="100"/>
      <c r="AY103" s="100"/>
      <c r="AZ103" s="100"/>
      <c r="BA103" s="100"/>
      <c r="BB103" s="100"/>
      <c r="BC103" s="100"/>
      <c r="BD103" s="100"/>
      <c r="BE103" s="100"/>
      <c r="BF103" s="100"/>
      <c r="BG103" s="100"/>
      <c r="BH103" s="100"/>
      <c r="BI103" s="100"/>
      <c r="BJ103" s="100"/>
      <c r="BK103" s="100"/>
      <c r="BL103" s="100"/>
      <c r="BM103" s="100"/>
      <c r="BN103" s="100"/>
    </row>
    <row r="104" spans="1:66">
      <c r="A104" s="118">
        <v>32332</v>
      </c>
      <c r="B104" s="118" t="s">
        <v>131</v>
      </c>
      <c r="C104" s="172">
        <f t="shared" si="0"/>
        <v>0</v>
      </c>
      <c r="D104" s="228">
        <v>0</v>
      </c>
      <c r="E104" s="228">
        <v>0</v>
      </c>
      <c r="F104" s="229">
        <v>0</v>
      </c>
      <c r="G104" s="229">
        <v>0</v>
      </c>
      <c r="H104" s="202">
        <v>0</v>
      </c>
      <c r="I104" s="202">
        <v>0</v>
      </c>
      <c r="J104" s="260">
        <v>0</v>
      </c>
      <c r="K104" s="266">
        <v>0</v>
      </c>
      <c r="L104" s="202">
        <v>0</v>
      </c>
      <c r="M104" s="202">
        <v>0</v>
      </c>
      <c r="N104" s="202">
        <v>0</v>
      </c>
      <c r="O104" s="202">
        <v>0</v>
      </c>
      <c r="P104" s="202">
        <v>0</v>
      </c>
      <c r="Q104" s="202">
        <v>0</v>
      </c>
      <c r="R104" s="231">
        <v>4062</v>
      </c>
      <c r="S104" s="231">
        <v>4062</v>
      </c>
    </row>
    <row r="105" spans="1:66">
      <c r="A105" s="118">
        <v>32339</v>
      </c>
      <c r="B105" s="118" t="s">
        <v>132</v>
      </c>
      <c r="C105" s="172">
        <f t="shared" si="0"/>
        <v>13939</v>
      </c>
      <c r="D105" s="228">
        <v>0</v>
      </c>
      <c r="E105" s="228">
        <v>0</v>
      </c>
      <c r="F105" s="229">
        <v>1700</v>
      </c>
      <c r="G105" s="229">
        <v>0</v>
      </c>
      <c r="H105" s="202">
        <v>0</v>
      </c>
      <c r="I105" s="202">
        <v>0</v>
      </c>
      <c r="J105" s="260">
        <v>8339</v>
      </c>
      <c r="K105" s="266">
        <v>3900</v>
      </c>
      <c r="L105" s="202">
        <v>0</v>
      </c>
      <c r="M105" s="202">
        <v>0</v>
      </c>
      <c r="N105" s="202">
        <v>0</v>
      </c>
      <c r="O105" s="202">
        <v>0</v>
      </c>
      <c r="P105" s="202">
        <v>0</v>
      </c>
      <c r="Q105" s="202">
        <v>0</v>
      </c>
      <c r="R105" s="231">
        <v>10039</v>
      </c>
      <c r="S105" s="231">
        <v>10039</v>
      </c>
    </row>
    <row r="106" spans="1:66" s="113" customFormat="1">
      <c r="A106" s="116">
        <v>3234</v>
      </c>
      <c r="B106" s="116" t="s">
        <v>44</v>
      </c>
      <c r="C106" s="178">
        <f t="shared" si="0"/>
        <v>15747.75</v>
      </c>
      <c r="D106" s="225">
        <v>0</v>
      </c>
      <c r="E106" s="225">
        <v>0</v>
      </c>
      <c r="F106" s="226">
        <f>F107+F108+F109+F110+F111</f>
        <v>10849</v>
      </c>
      <c r="G106" s="226">
        <v>0</v>
      </c>
      <c r="H106" s="227">
        <v>0</v>
      </c>
      <c r="I106" s="227">
        <v>0</v>
      </c>
      <c r="J106" s="258">
        <f>J107+J108+J109+J110+J111</f>
        <v>4405</v>
      </c>
      <c r="K106" s="265">
        <f>K107+K108+K109+K110+K111</f>
        <v>-506.25</v>
      </c>
      <c r="L106" s="227">
        <v>1000</v>
      </c>
      <c r="M106" s="227">
        <v>0</v>
      </c>
      <c r="N106" s="227">
        <v>0</v>
      </c>
      <c r="O106" s="227">
        <v>0</v>
      </c>
      <c r="P106" s="227">
        <v>0</v>
      </c>
      <c r="Q106" s="227">
        <v>0</v>
      </c>
      <c r="R106" s="227">
        <v>19754</v>
      </c>
      <c r="S106" s="227">
        <v>19754</v>
      </c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  <c r="AJ106" s="100"/>
      <c r="AK106" s="100"/>
      <c r="AL106" s="100"/>
      <c r="AM106" s="100"/>
      <c r="AN106" s="100"/>
      <c r="AO106" s="100"/>
      <c r="AP106" s="100"/>
      <c r="AQ106" s="100"/>
      <c r="AR106" s="100"/>
      <c r="AS106" s="100"/>
      <c r="AT106" s="100"/>
      <c r="AU106" s="100"/>
      <c r="AV106" s="100"/>
      <c r="AW106" s="100"/>
      <c r="AX106" s="100"/>
      <c r="AY106" s="100"/>
      <c r="AZ106" s="100"/>
      <c r="BA106" s="100"/>
      <c r="BB106" s="100"/>
      <c r="BC106" s="100"/>
      <c r="BD106" s="100"/>
      <c r="BE106" s="100"/>
      <c r="BF106" s="100"/>
      <c r="BG106" s="100"/>
      <c r="BH106" s="100"/>
      <c r="BI106" s="100"/>
      <c r="BJ106" s="100"/>
      <c r="BK106" s="100"/>
      <c r="BL106" s="100"/>
      <c r="BM106" s="100"/>
      <c r="BN106" s="100"/>
    </row>
    <row r="107" spans="1:66" s="100" customFormat="1">
      <c r="A107" s="120">
        <v>32341</v>
      </c>
      <c r="B107" s="120" t="s">
        <v>136</v>
      </c>
      <c r="C107" s="172">
        <f t="shared" si="0"/>
        <v>6132</v>
      </c>
      <c r="D107" s="232">
        <v>0</v>
      </c>
      <c r="E107" s="232">
        <v>0</v>
      </c>
      <c r="F107" s="233">
        <v>3170</v>
      </c>
      <c r="G107" s="233">
        <v>0</v>
      </c>
      <c r="H107" s="234">
        <v>0</v>
      </c>
      <c r="I107" s="234">
        <v>0</v>
      </c>
      <c r="J107" s="260">
        <v>1962</v>
      </c>
      <c r="K107" s="267">
        <v>0</v>
      </c>
      <c r="L107" s="234">
        <v>1000</v>
      </c>
      <c r="M107" s="234">
        <v>0</v>
      </c>
      <c r="N107" s="234">
        <v>0</v>
      </c>
      <c r="O107" s="234">
        <v>0</v>
      </c>
      <c r="P107" s="234">
        <v>0</v>
      </c>
      <c r="Q107" s="234">
        <v>0</v>
      </c>
      <c r="R107" s="231">
        <v>5132</v>
      </c>
      <c r="S107" s="231">
        <v>5132</v>
      </c>
    </row>
    <row r="108" spans="1:66" s="100" customFormat="1">
      <c r="A108" s="120">
        <v>32342</v>
      </c>
      <c r="B108" s="120" t="s">
        <v>137</v>
      </c>
      <c r="C108" s="172">
        <f t="shared" ref="C108:C159" si="1">SUM(D108:Q108)</f>
        <v>3958.75</v>
      </c>
      <c r="D108" s="232">
        <v>0</v>
      </c>
      <c r="E108" s="232">
        <v>0</v>
      </c>
      <c r="F108" s="233">
        <v>3484</v>
      </c>
      <c r="G108" s="233">
        <v>0</v>
      </c>
      <c r="H108" s="234">
        <v>0</v>
      </c>
      <c r="I108" s="234">
        <v>0</v>
      </c>
      <c r="J108" s="260">
        <v>981</v>
      </c>
      <c r="K108" s="267">
        <v>-506.25</v>
      </c>
      <c r="L108" s="234">
        <v>0</v>
      </c>
      <c r="M108" s="234">
        <v>0</v>
      </c>
      <c r="N108" s="234">
        <v>0</v>
      </c>
      <c r="O108" s="234">
        <v>0</v>
      </c>
      <c r="P108" s="234">
        <v>0</v>
      </c>
      <c r="Q108" s="234">
        <v>0</v>
      </c>
      <c r="R108" s="231">
        <v>4465</v>
      </c>
      <c r="S108" s="231">
        <v>4465</v>
      </c>
    </row>
    <row r="109" spans="1:66" s="100" customFormat="1">
      <c r="A109" s="120">
        <v>32343</v>
      </c>
      <c r="B109" s="120" t="s">
        <v>138</v>
      </c>
      <c r="C109" s="172">
        <f t="shared" si="1"/>
        <v>1500</v>
      </c>
      <c r="D109" s="232">
        <v>0</v>
      </c>
      <c r="E109" s="232">
        <v>0</v>
      </c>
      <c r="F109" s="233">
        <v>1500</v>
      </c>
      <c r="G109" s="233">
        <v>0</v>
      </c>
      <c r="H109" s="234">
        <v>0</v>
      </c>
      <c r="I109" s="234">
        <v>0</v>
      </c>
      <c r="J109" s="260">
        <v>0</v>
      </c>
      <c r="K109" s="267">
        <v>0</v>
      </c>
      <c r="L109" s="234">
        <v>0</v>
      </c>
      <c r="M109" s="234">
        <v>0</v>
      </c>
      <c r="N109" s="234">
        <v>0</v>
      </c>
      <c r="O109" s="234">
        <v>0</v>
      </c>
      <c r="P109" s="234">
        <v>0</v>
      </c>
      <c r="Q109" s="234">
        <v>0</v>
      </c>
      <c r="R109" s="231">
        <v>6000</v>
      </c>
      <c r="S109" s="231">
        <v>6000</v>
      </c>
    </row>
    <row r="110" spans="1:66" s="100" customFormat="1">
      <c r="A110" s="120">
        <v>32344</v>
      </c>
      <c r="B110" s="120" t="s">
        <v>139</v>
      </c>
      <c r="C110" s="172">
        <f t="shared" si="1"/>
        <v>1462</v>
      </c>
      <c r="D110" s="232">
        <v>0</v>
      </c>
      <c r="E110" s="232">
        <v>0</v>
      </c>
      <c r="F110" s="233">
        <v>1000</v>
      </c>
      <c r="G110" s="233">
        <v>0</v>
      </c>
      <c r="H110" s="234">
        <v>0</v>
      </c>
      <c r="I110" s="234">
        <v>0</v>
      </c>
      <c r="J110" s="260">
        <v>462</v>
      </c>
      <c r="K110" s="267">
        <v>0</v>
      </c>
      <c r="L110" s="234">
        <v>0</v>
      </c>
      <c r="M110" s="234">
        <v>0</v>
      </c>
      <c r="N110" s="234">
        <v>0</v>
      </c>
      <c r="O110" s="234">
        <v>0</v>
      </c>
      <c r="P110" s="234">
        <v>0</v>
      </c>
      <c r="Q110" s="234">
        <v>0</v>
      </c>
      <c r="R110" s="231">
        <v>1462</v>
      </c>
      <c r="S110" s="231">
        <v>1462</v>
      </c>
    </row>
    <row r="111" spans="1:66" s="100" customFormat="1">
      <c r="A111" s="120">
        <v>32349</v>
      </c>
      <c r="B111" s="120" t="s">
        <v>140</v>
      </c>
      <c r="C111" s="172">
        <f t="shared" si="1"/>
        <v>2695</v>
      </c>
      <c r="D111" s="232">
        <v>0</v>
      </c>
      <c r="E111" s="232">
        <v>0</v>
      </c>
      <c r="F111" s="233">
        <v>1695</v>
      </c>
      <c r="G111" s="233">
        <v>0</v>
      </c>
      <c r="H111" s="234">
        <v>0</v>
      </c>
      <c r="I111" s="234">
        <v>0</v>
      </c>
      <c r="J111" s="260">
        <v>1000</v>
      </c>
      <c r="K111" s="267">
        <v>0</v>
      </c>
      <c r="L111" s="234">
        <v>0</v>
      </c>
      <c r="M111" s="234">
        <v>0</v>
      </c>
      <c r="N111" s="234">
        <v>0</v>
      </c>
      <c r="O111" s="234">
        <v>0</v>
      </c>
      <c r="P111" s="234">
        <v>0</v>
      </c>
      <c r="Q111" s="234">
        <v>0</v>
      </c>
      <c r="R111" s="231">
        <v>2695</v>
      </c>
      <c r="S111" s="231">
        <v>2695</v>
      </c>
    </row>
    <row r="112" spans="1:66" s="113" customFormat="1">
      <c r="A112" s="116">
        <v>3235</v>
      </c>
      <c r="B112" s="116" t="s">
        <v>68</v>
      </c>
      <c r="C112" s="178">
        <f t="shared" si="1"/>
        <v>238907.18999999994</v>
      </c>
      <c r="D112" s="225">
        <v>0</v>
      </c>
      <c r="E112" s="225">
        <v>0</v>
      </c>
      <c r="F112" s="226">
        <f>F113+F114+F115+F116</f>
        <v>9915.7099999999991</v>
      </c>
      <c r="G112" s="226">
        <f>G113</f>
        <v>180000</v>
      </c>
      <c r="H112" s="227">
        <v>0</v>
      </c>
      <c r="I112" s="227">
        <v>0</v>
      </c>
      <c r="J112" s="258">
        <f>J113+J114+J115+J116</f>
        <v>88821</v>
      </c>
      <c r="K112" s="265">
        <f>K113+K114+K115+K116</f>
        <v>-44829.520000000004</v>
      </c>
      <c r="L112" s="227">
        <v>5000</v>
      </c>
      <c r="M112" s="227">
        <v>0</v>
      </c>
      <c r="N112" s="227">
        <v>0</v>
      </c>
      <c r="O112" s="227">
        <v>0</v>
      </c>
      <c r="P112" s="227">
        <v>0</v>
      </c>
      <c r="Q112" s="227">
        <v>0</v>
      </c>
      <c r="R112" s="227">
        <v>52221</v>
      </c>
      <c r="S112" s="227">
        <v>52221</v>
      </c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  <c r="AJ112" s="100"/>
      <c r="AK112" s="100"/>
      <c r="AL112" s="100"/>
      <c r="AM112" s="100"/>
      <c r="AN112" s="100"/>
      <c r="AO112" s="100"/>
      <c r="AP112" s="100"/>
      <c r="AQ112" s="100"/>
      <c r="AR112" s="100"/>
      <c r="AS112" s="100"/>
      <c r="AT112" s="100"/>
      <c r="AU112" s="100"/>
      <c r="AV112" s="100"/>
      <c r="AW112" s="100"/>
      <c r="AX112" s="100"/>
      <c r="AY112" s="100"/>
      <c r="AZ112" s="100"/>
      <c r="BA112" s="100"/>
      <c r="BB112" s="100"/>
      <c r="BC112" s="100"/>
      <c r="BD112" s="100"/>
      <c r="BE112" s="100"/>
      <c r="BF112" s="100"/>
      <c r="BG112" s="100"/>
      <c r="BH112" s="100"/>
      <c r="BI112" s="100"/>
      <c r="BJ112" s="100"/>
      <c r="BK112" s="100"/>
      <c r="BL112" s="100"/>
      <c r="BM112" s="100"/>
      <c r="BN112" s="100"/>
    </row>
    <row r="113" spans="1:66">
      <c r="A113" s="118">
        <v>32352</v>
      </c>
      <c r="B113" s="118" t="s">
        <v>141</v>
      </c>
      <c r="C113" s="172">
        <f t="shared" si="1"/>
        <v>205400</v>
      </c>
      <c r="D113" s="228">
        <v>0</v>
      </c>
      <c r="E113" s="228">
        <v>0</v>
      </c>
      <c r="F113" s="229">
        <v>6800</v>
      </c>
      <c r="G113" s="229">
        <v>180000</v>
      </c>
      <c r="H113" s="202">
        <v>0</v>
      </c>
      <c r="I113" s="202">
        <v>0</v>
      </c>
      <c r="J113" s="260">
        <v>13600</v>
      </c>
      <c r="K113" s="266">
        <v>0</v>
      </c>
      <c r="L113" s="202">
        <v>5000</v>
      </c>
      <c r="M113" s="202">
        <v>0</v>
      </c>
      <c r="N113" s="202">
        <v>0</v>
      </c>
      <c r="O113" s="202">
        <v>0</v>
      </c>
      <c r="P113" s="202">
        <v>0</v>
      </c>
      <c r="Q113" s="202">
        <v>0</v>
      </c>
      <c r="R113" s="231">
        <v>25000</v>
      </c>
      <c r="S113" s="231">
        <v>25000</v>
      </c>
    </row>
    <row r="114" spans="1:66">
      <c r="A114" s="118">
        <v>32353</v>
      </c>
      <c r="B114" s="118" t="s">
        <v>142</v>
      </c>
      <c r="C114" s="172">
        <f t="shared" si="1"/>
        <v>11836.71</v>
      </c>
      <c r="D114" s="228">
        <v>0</v>
      </c>
      <c r="E114" s="228">
        <v>0</v>
      </c>
      <c r="F114" s="229">
        <v>3115.71</v>
      </c>
      <c r="G114" s="229">
        <v>0</v>
      </c>
      <c r="H114" s="202">
        <v>0</v>
      </c>
      <c r="I114" s="202">
        <v>0</v>
      </c>
      <c r="J114" s="260">
        <v>37221</v>
      </c>
      <c r="K114" s="266">
        <v>-28500</v>
      </c>
      <c r="L114" s="202">
        <v>0</v>
      </c>
      <c r="M114" s="202">
        <v>0</v>
      </c>
      <c r="N114" s="202">
        <v>0</v>
      </c>
      <c r="O114" s="202">
        <v>0</v>
      </c>
      <c r="P114" s="202">
        <v>0</v>
      </c>
      <c r="Q114" s="202">
        <v>0</v>
      </c>
      <c r="R114" s="231">
        <v>22221</v>
      </c>
      <c r="S114" s="231">
        <v>22221</v>
      </c>
    </row>
    <row r="115" spans="1:66" ht="36.75">
      <c r="A115" s="118">
        <v>32355</v>
      </c>
      <c r="B115" s="119" t="s">
        <v>174</v>
      </c>
      <c r="C115" s="172">
        <f t="shared" si="1"/>
        <v>21670.48</v>
      </c>
      <c r="D115" s="228">
        <v>0</v>
      </c>
      <c r="E115" s="228">
        <v>0</v>
      </c>
      <c r="F115" s="229">
        <v>0</v>
      </c>
      <c r="G115" s="229">
        <v>0</v>
      </c>
      <c r="H115" s="202">
        <v>0</v>
      </c>
      <c r="I115" s="202">
        <v>0</v>
      </c>
      <c r="J115" s="260">
        <v>38000</v>
      </c>
      <c r="K115" s="266">
        <v>-16329.52</v>
      </c>
      <c r="L115" s="202">
        <v>0</v>
      </c>
      <c r="M115" s="202">
        <v>0</v>
      </c>
      <c r="N115" s="202">
        <v>0</v>
      </c>
      <c r="O115" s="202">
        <v>0</v>
      </c>
      <c r="P115" s="202">
        <v>0</v>
      </c>
      <c r="Q115" s="202">
        <v>0</v>
      </c>
      <c r="R115" s="231">
        <v>0</v>
      </c>
      <c r="S115" s="231">
        <v>0</v>
      </c>
    </row>
    <row r="116" spans="1:66">
      <c r="A116" s="118">
        <v>32359</v>
      </c>
      <c r="B116" s="118" t="s">
        <v>170</v>
      </c>
      <c r="C116" s="172">
        <f t="shared" si="1"/>
        <v>0</v>
      </c>
      <c r="D116" s="228">
        <v>0</v>
      </c>
      <c r="E116" s="228">
        <v>0</v>
      </c>
      <c r="F116" s="229">
        <v>0</v>
      </c>
      <c r="G116" s="229">
        <v>0</v>
      </c>
      <c r="H116" s="202">
        <v>0</v>
      </c>
      <c r="I116" s="202">
        <v>0</v>
      </c>
      <c r="J116" s="260">
        <v>0</v>
      </c>
      <c r="K116" s="266">
        <v>0</v>
      </c>
      <c r="L116" s="202">
        <v>0</v>
      </c>
      <c r="M116" s="202">
        <v>0</v>
      </c>
      <c r="N116" s="202">
        <v>0</v>
      </c>
      <c r="O116" s="202">
        <v>0</v>
      </c>
      <c r="P116" s="202">
        <v>0</v>
      </c>
      <c r="Q116" s="202">
        <v>0</v>
      </c>
      <c r="R116" s="231">
        <v>5000</v>
      </c>
      <c r="S116" s="231">
        <v>5000</v>
      </c>
    </row>
    <row r="117" spans="1:66" s="113" customFormat="1">
      <c r="A117" s="116">
        <v>3236</v>
      </c>
      <c r="B117" s="116" t="s">
        <v>45</v>
      </c>
      <c r="C117" s="178">
        <f t="shared" si="1"/>
        <v>3278</v>
      </c>
      <c r="D117" s="225">
        <v>0</v>
      </c>
      <c r="E117" s="225">
        <v>0</v>
      </c>
      <c r="F117" s="226">
        <f>F118</f>
        <v>3278</v>
      </c>
      <c r="G117" s="226">
        <v>0</v>
      </c>
      <c r="H117" s="227">
        <v>0</v>
      </c>
      <c r="I117" s="227">
        <v>0</v>
      </c>
      <c r="J117" s="258">
        <v>0</v>
      </c>
      <c r="K117" s="265">
        <f>K118</f>
        <v>0</v>
      </c>
      <c r="L117" s="227">
        <v>0</v>
      </c>
      <c r="M117" s="227">
        <v>0</v>
      </c>
      <c r="N117" s="227">
        <v>0</v>
      </c>
      <c r="O117" s="227">
        <v>0</v>
      </c>
      <c r="P117" s="227">
        <v>0</v>
      </c>
      <c r="Q117" s="227">
        <v>0</v>
      </c>
      <c r="R117" s="227">
        <v>3062</v>
      </c>
      <c r="S117" s="227">
        <v>3062</v>
      </c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  <c r="AJ117" s="100"/>
      <c r="AK117" s="100"/>
      <c r="AL117" s="100"/>
      <c r="AM117" s="100"/>
      <c r="AN117" s="100"/>
      <c r="AO117" s="100"/>
      <c r="AP117" s="100"/>
      <c r="AQ117" s="100"/>
      <c r="AR117" s="100"/>
      <c r="AS117" s="100"/>
      <c r="AT117" s="100"/>
      <c r="AU117" s="100"/>
      <c r="AV117" s="100"/>
      <c r="AW117" s="100"/>
      <c r="AX117" s="100"/>
      <c r="AY117" s="100"/>
      <c r="AZ117" s="100"/>
      <c r="BA117" s="100"/>
      <c r="BB117" s="100"/>
      <c r="BC117" s="100"/>
      <c r="BD117" s="100"/>
      <c r="BE117" s="100"/>
      <c r="BF117" s="100"/>
      <c r="BG117" s="100"/>
      <c r="BH117" s="100"/>
      <c r="BI117" s="100"/>
      <c r="BJ117" s="100"/>
      <c r="BK117" s="100"/>
      <c r="BL117" s="100"/>
      <c r="BM117" s="100"/>
      <c r="BN117" s="100"/>
    </row>
    <row r="118" spans="1:66">
      <c r="A118" s="118">
        <v>32361</v>
      </c>
      <c r="B118" s="118" t="s">
        <v>143</v>
      </c>
      <c r="C118" s="172">
        <f t="shared" si="1"/>
        <v>3278</v>
      </c>
      <c r="D118" s="228">
        <v>0</v>
      </c>
      <c r="E118" s="228">
        <v>0</v>
      </c>
      <c r="F118" s="229">
        <v>3278</v>
      </c>
      <c r="G118" s="229">
        <v>0</v>
      </c>
      <c r="H118" s="202">
        <v>0</v>
      </c>
      <c r="I118" s="202">
        <v>0</v>
      </c>
      <c r="J118" s="260">
        <v>0</v>
      </c>
      <c r="K118" s="266">
        <v>0</v>
      </c>
      <c r="L118" s="202">
        <v>0</v>
      </c>
      <c r="M118" s="202">
        <v>0</v>
      </c>
      <c r="N118" s="202">
        <v>0</v>
      </c>
      <c r="O118" s="202">
        <v>0</v>
      </c>
      <c r="P118" s="202">
        <v>0</v>
      </c>
      <c r="Q118" s="202">
        <v>0</v>
      </c>
      <c r="R118" s="231">
        <v>3062</v>
      </c>
      <c r="S118" s="231">
        <v>3062</v>
      </c>
    </row>
    <row r="119" spans="1:66" s="113" customFormat="1">
      <c r="A119" s="116">
        <v>3237</v>
      </c>
      <c r="B119" s="116" t="s">
        <v>46</v>
      </c>
      <c r="C119" s="178">
        <f t="shared" si="1"/>
        <v>288550.09999999998</v>
      </c>
      <c r="D119" s="225">
        <v>211200</v>
      </c>
      <c r="E119" s="225">
        <f>E121</f>
        <v>-51000</v>
      </c>
      <c r="F119" s="226">
        <f>F120+F121+F122+F123</f>
        <v>12202.099999999999</v>
      </c>
      <c r="G119" s="226">
        <v>0</v>
      </c>
      <c r="H119" s="227">
        <v>0</v>
      </c>
      <c r="I119" s="227">
        <v>0</v>
      </c>
      <c r="J119" s="258">
        <f>J120+J121+J122+J123</f>
        <v>91791</v>
      </c>
      <c r="K119" s="265">
        <f>K120+K121+K122+K123</f>
        <v>4357</v>
      </c>
      <c r="L119" s="227">
        <v>0</v>
      </c>
      <c r="M119" s="227">
        <v>20000</v>
      </c>
      <c r="N119" s="227">
        <v>0</v>
      </c>
      <c r="O119" s="227">
        <v>0</v>
      </c>
      <c r="P119" s="227">
        <v>0</v>
      </c>
      <c r="Q119" s="227">
        <v>0</v>
      </c>
      <c r="R119" s="227">
        <v>59791</v>
      </c>
      <c r="S119" s="227">
        <v>59791</v>
      </c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  <c r="AI119" s="100"/>
      <c r="AJ119" s="100"/>
      <c r="AK119" s="100"/>
      <c r="AL119" s="100"/>
      <c r="AM119" s="100"/>
      <c r="AN119" s="100"/>
      <c r="AO119" s="100"/>
      <c r="AP119" s="100"/>
      <c r="AQ119" s="100"/>
      <c r="AR119" s="100"/>
      <c r="AS119" s="100"/>
      <c r="AT119" s="100"/>
      <c r="AU119" s="100"/>
      <c r="AV119" s="100"/>
      <c r="AW119" s="100"/>
      <c r="AX119" s="100"/>
      <c r="AY119" s="100"/>
      <c r="AZ119" s="100"/>
      <c r="BA119" s="100"/>
      <c r="BB119" s="100"/>
      <c r="BC119" s="100"/>
      <c r="BD119" s="100"/>
      <c r="BE119" s="100"/>
      <c r="BF119" s="100"/>
      <c r="BG119" s="100"/>
      <c r="BH119" s="100"/>
      <c r="BI119" s="100"/>
      <c r="BJ119" s="100"/>
      <c r="BK119" s="100"/>
      <c r="BL119" s="100"/>
      <c r="BM119" s="100"/>
      <c r="BN119" s="100"/>
    </row>
    <row r="120" spans="1:66">
      <c r="A120" s="118">
        <v>32371</v>
      </c>
      <c r="B120" s="118" t="s">
        <v>144</v>
      </c>
      <c r="C120" s="172">
        <f t="shared" si="1"/>
        <v>35463.69</v>
      </c>
      <c r="D120" s="228">
        <v>0</v>
      </c>
      <c r="E120" s="228">
        <v>0</v>
      </c>
      <c r="F120" s="229">
        <v>6115.69</v>
      </c>
      <c r="G120" s="229">
        <v>0</v>
      </c>
      <c r="H120" s="202">
        <v>0</v>
      </c>
      <c r="I120" s="202">
        <v>0</v>
      </c>
      <c r="J120" s="260">
        <v>30848</v>
      </c>
      <c r="K120" s="266">
        <v>-11500</v>
      </c>
      <c r="L120" s="202">
        <v>0</v>
      </c>
      <c r="M120" s="202">
        <v>10000</v>
      </c>
      <c r="N120" s="202">
        <v>0</v>
      </c>
      <c r="O120" s="202">
        <v>0</v>
      </c>
      <c r="P120" s="202">
        <v>0</v>
      </c>
      <c r="Q120" s="202">
        <v>0</v>
      </c>
      <c r="R120" s="231">
        <v>32848</v>
      </c>
      <c r="S120" s="231">
        <v>32848</v>
      </c>
    </row>
    <row r="121" spans="1:66">
      <c r="A121" s="118">
        <v>32372</v>
      </c>
      <c r="B121" s="118" t="s">
        <v>145</v>
      </c>
      <c r="C121" s="172">
        <f t="shared" si="1"/>
        <v>252586.41</v>
      </c>
      <c r="D121" s="228">
        <v>211200</v>
      </c>
      <c r="E121" s="228">
        <v>-51000</v>
      </c>
      <c r="F121" s="229">
        <v>5586.41</v>
      </c>
      <c r="G121" s="229">
        <v>0</v>
      </c>
      <c r="H121" s="202">
        <v>0</v>
      </c>
      <c r="I121" s="202">
        <v>0</v>
      </c>
      <c r="J121" s="260">
        <v>59000</v>
      </c>
      <c r="K121" s="266">
        <v>17800</v>
      </c>
      <c r="L121" s="202">
        <v>0</v>
      </c>
      <c r="M121" s="202">
        <v>10000</v>
      </c>
      <c r="N121" s="202">
        <v>0</v>
      </c>
      <c r="O121" s="202">
        <v>0</v>
      </c>
      <c r="P121" s="202">
        <v>0</v>
      </c>
      <c r="Q121" s="202">
        <v>0</v>
      </c>
      <c r="R121" s="231">
        <v>22000</v>
      </c>
      <c r="S121" s="231">
        <v>22000</v>
      </c>
    </row>
    <row r="122" spans="1:66">
      <c r="A122" s="118">
        <v>32373</v>
      </c>
      <c r="B122" s="118" t="s">
        <v>146</v>
      </c>
      <c r="C122" s="172">
        <f t="shared" si="1"/>
        <v>500</v>
      </c>
      <c r="D122" s="228">
        <v>0</v>
      </c>
      <c r="E122" s="228">
        <v>0</v>
      </c>
      <c r="F122" s="229">
        <v>500</v>
      </c>
      <c r="G122" s="229">
        <v>0</v>
      </c>
      <c r="H122" s="202">
        <v>0</v>
      </c>
      <c r="I122" s="202">
        <v>0</v>
      </c>
      <c r="J122" s="260">
        <v>0</v>
      </c>
      <c r="K122" s="266">
        <v>0</v>
      </c>
      <c r="L122" s="202">
        <v>0</v>
      </c>
      <c r="M122" s="202">
        <v>0</v>
      </c>
      <c r="N122" s="202">
        <v>0</v>
      </c>
      <c r="O122" s="202">
        <v>0</v>
      </c>
      <c r="P122" s="202">
        <v>0</v>
      </c>
      <c r="Q122" s="202">
        <v>0</v>
      </c>
      <c r="R122" s="231">
        <v>2000</v>
      </c>
      <c r="S122" s="231">
        <v>2000</v>
      </c>
    </row>
    <row r="123" spans="1:66">
      <c r="A123" s="118">
        <v>32379</v>
      </c>
      <c r="B123" s="118" t="s">
        <v>147</v>
      </c>
      <c r="C123" s="172">
        <f t="shared" si="1"/>
        <v>0</v>
      </c>
      <c r="D123" s="228">
        <v>0</v>
      </c>
      <c r="E123" s="228">
        <v>0</v>
      </c>
      <c r="F123" s="229">
        <v>0</v>
      </c>
      <c r="G123" s="229">
        <v>0</v>
      </c>
      <c r="H123" s="202">
        <v>0</v>
      </c>
      <c r="I123" s="202">
        <v>0</v>
      </c>
      <c r="J123" s="260">
        <v>1943</v>
      </c>
      <c r="K123" s="266">
        <v>-1943</v>
      </c>
      <c r="L123" s="202">
        <v>0</v>
      </c>
      <c r="M123" s="202">
        <v>0</v>
      </c>
      <c r="N123" s="202">
        <v>0</v>
      </c>
      <c r="O123" s="202">
        <v>0</v>
      </c>
      <c r="P123" s="202">
        <v>0</v>
      </c>
      <c r="Q123" s="202">
        <v>0</v>
      </c>
      <c r="R123" s="231">
        <v>2943</v>
      </c>
      <c r="S123" s="231">
        <v>2943</v>
      </c>
    </row>
    <row r="124" spans="1:66" s="113" customFormat="1">
      <c r="A124" s="116">
        <v>3238</v>
      </c>
      <c r="B124" s="116" t="s">
        <v>47</v>
      </c>
      <c r="C124" s="178">
        <f t="shared" si="1"/>
        <v>33934</v>
      </c>
      <c r="D124" s="225">
        <v>0</v>
      </c>
      <c r="E124" s="225">
        <v>0</v>
      </c>
      <c r="F124" s="226">
        <f>F125+F126+F127</f>
        <v>20738</v>
      </c>
      <c r="G124" s="226">
        <v>0</v>
      </c>
      <c r="H124" s="227">
        <v>0</v>
      </c>
      <c r="I124" s="227">
        <v>0</v>
      </c>
      <c r="J124" s="258">
        <f>J125+J126+J127</f>
        <v>18696</v>
      </c>
      <c r="K124" s="265">
        <f>K125+K127</f>
        <v>-5500</v>
      </c>
      <c r="L124" s="227">
        <v>0</v>
      </c>
      <c r="M124" s="227">
        <v>0</v>
      </c>
      <c r="N124" s="227">
        <v>0</v>
      </c>
      <c r="O124" s="227">
        <v>0</v>
      </c>
      <c r="P124" s="227">
        <v>0</v>
      </c>
      <c r="Q124" s="227">
        <v>0</v>
      </c>
      <c r="R124" s="227">
        <v>29434</v>
      </c>
      <c r="S124" s="227">
        <v>29434</v>
      </c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  <c r="AJ124" s="100"/>
      <c r="AK124" s="100"/>
      <c r="AL124" s="100"/>
      <c r="AM124" s="100"/>
      <c r="AN124" s="100"/>
      <c r="AO124" s="100"/>
      <c r="AP124" s="100"/>
      <c r="AQ124" s="100"/>
      <c r="AR124" s="100"/>
      <c r="AS124" s="100"/>
      <c r="AT124" s="100"/>
      <c r="AU124" s="100"/>
      <c r="AV124" s="100"/>
      <c r="AW124" s="100"/>
      <c r="AX124" s="100"/>
      <c r="AY124" s="100"/>
      <c r="AZ124" s="100"/>
      <c r="BA124" s="100"/>
      <c r="BB124" s="100"/>
      <c r="BC124" s="100"/>
      <c r="BD124" s="100"/>
      <c r="BE124" s="100"/>
      <c r="BF124" s="100"/>
      <c r="BG124" s="100"/>
      <c r="BH124" s="100"/>
      <c r="BI124" s="100"/>
      <c r="BJ124" s="100"/>
      <c r="BK124" s="100"/>
      <c r="BL124" s="100"/>
      <c r="BM124" s="100"/>
      <c r="BN124" s="100"/>
    </row>
    <row r="125" spans="1:66" s="100" customFormat="1">
      <c r="A125" s="120">
        <v>32381</v>
      </c>
      <c r="B125" s="120" t="s">
        <v>169</v>
      </c>
      <c r="C125" s="172">
        <f t="shared" si="1"/>
        <v>2867</v>
      </c>
      <c r="D125" s="232">
        <v>0</v>
      </c>
      <c r="E125" s="232">
        <v>0</v>
      </c>
      <c r="F125" s="233">
        <v>0</v>
      </c>
      <c r="G125" s="233">
        <v>0</v>
      </c>
      <c r="H125" s="234">
        <v>0</v>
      </c>
      <c r="I125" s="234">
        <v>0</v>
      </c>
      <c r="J125" s="260">
        <v>2867</v>
      </c>
      <c r="K125" s="267">
        <v>0</v>
      </c>
      <c r="L125" s="234">
        <v>0</v>
      </c>
      <c r="M125" s="234">
        <v>0</v>
      </c>
      <c r="N125" s="234">
        <v>0</v>
      </c>
      <c r="O125" s="234">
        <v>0</v>
      </c>
      <c r="P125" s="234">
        <v>0</v>
      </c>
      <c r="Q125" s="234">
        <v>0</v>
      </c>
      <c r="R125" s="231">
        <v>2867</v>
      </c>
      <c r="S125" s="231">
        <v>2867</v>
      </c>
    </row>
    <row r="126" spans="1:66">
      <c r="A126" s="118">
        <v>32382</v>
      </c>
      <c r="B126" s="118" t="s">
        <v>148</v>
      </c>
      <c r="C126" s="172">
        <f t="shared" si="1"/>
        <v>0</v>
      </c>
      <c r="D126" s="228">
        <v>0</v>
      </c>
      <c r="E126" s="228">
        <v>0</v>
      </c>
      <c r="F126" s="229">
        <v>0</v>
      </c>
      <c r="G126" s="229">
        <v>0</v>
      </c>
      <c r="H126" s="202">
        <v>0</v>
      </c>
      <c r="I126" s="202">
        <v>0</v>
      </c>
      <c r="J126" s="260">
        <v>0</v>
      </c>
      <c r="K126" s="266">
        <v>0</v>
      </c>
      <c r="L126" s="202">
        <v>0</v>
      </c>
      <c r="M126" s="202">
        <v>0</v>
      </c>
      <c r="N126" s="202">
        <v>0</v>
      </c>
      <c r="O126" s="202">
        <v>0</v>
      </c>
      <c r="P126" s="202">
        <v>0</v>
      </c>
      <c r="Q126" s="202">
        <v>0</v>
      </c>
      <c r="R126" s="231">
        <v>5000</v>
      </c>
      <c r="S126" s="231">
        <v>5000</v>
      </c>
    </row>
    <row r="127" spans="1:66">
      <c r="A127" s="118">
        <v>32389</v>
      </c>
      <c r="B127" s="118" t="s">
        <v>149</v>
      </c>
      <c r="C127" s="172">
        <f t="shared" si="1"/>
        <v>31067</v>
      </c>
      <c r="D127" s="228">
        <v>0</v>
      </c>
      <c r="E127" s="228">
        <v>0</v>
      </c>
      <c r="F127" s="229">
        <v>20738</v>
      </c>
      <c r="G127" s="229">
        <v>0</v>
      </c>
      <c r="H127" s="202">
        <v>0</v>
      </c>
      <c r="I127" s="202">
        <v>0</v>
      </c>
      <c r="J127" s="260">
        <v>15829</v>
      </c>
      <c r="K127" s="266">
        <v>-5500</v>
      </c>
      <c r="L127" s="202">
        <v>0</v>
      </c>
      <c r="M127" s="202">
        <v>0</v>
      </c>
      <c r="N127" s="202">
        <v>0</v>
      </c>
      <c r="O127" s="202">
        <v>0</v>
      </c>
      <c r="P127" s="202">
        <v>0</v>
      </c>
      <c r="Q127" s="202">
        <v>0</v>
      </c>
      <c r="R127" s="231">
        <v>21567</v>
      </c>
      <c r="S127" s="231">
        <v>21567</v>
      </c>
    </row>
    <row r="128" spans="1:66" s="113" customFormat="1">
      <c r="A128" s="116">
        <v>3239</v>
      </c>
      <c r="B128" s="116" t="s">
        <v>48</v>
      </c>
      <c r="C128" s="178">
        <f t="shared" si="1"/>
        <v>39155.360000000001</v>
      </c>
      <c r="D128" s="225">
        <v>0</v>
      </c>
      <c r="E128" s="225">
        <v>0</v>
      </c>
      <c r="F128" s="226">
        <f>F129+F130+F131+F132+F133+F134</f>
        <v>3920</v>
      </c>
      <c r="G128" s="226">
        <v>0</v>
      </c>
      <c r="H128" s="227">
        <v>0</v>
      </c>
      <c r="I128" s="227">
        <v>0</v>
      </c>
      <c r="J128" s="258">
        <f>J129+J130+J131+J132+J133+J134</f>
        <v>31896</v>
      </c>
      <c r="K128" s="265">
        <f>K129+K130+K131+K132+K133+K134</f>
        <v>-6660.6399999999994</v>
      </c>
      <c r="L128" s="227">
        <v>0</v>
      </c>
      <c r="M128" s="227">
        <v>10000</v>
      </c>
      <c r="N128" s="227">
        <v>0</v>
      </c>
      <c r="O128" s="227">
        <v>0</v>
      </c>
      <c r="P128" s="227">
        <v>0</v>
      </c>
      <c r="Q128" s="227">
        <v>0</v>
      </c>
      <c r="R128" s="227">
        <v>34582</v>
      </c>
      <c r="S128" s="227">
        <v>34582</v>
      </c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  <c r="AJ128" s="100"/>
      <c r="AK128" s="100"/>
      <c r="AL128" s="100"/>
      <c r="AM128" s="100"/>
      <c r="AN128" s="100"/>
      <c r="AO128" s="100"/>
      <c r="AP128" s="100"/>
      <c r="AQ128" s="100"/>
      <c r="AR128" s="100"/>
      <c r="AS128" s="100"/>
      <c r="AT128" s="100"/>
      <c r="AU128" s="100"/>
      <c r="AV128" s="100"/>
      <c r="AW128" s="100"/>
      <c r="AX128" s="100"/>
      <c r="AY128" s="100"/>
      <c r="AZ128" s="100"/>
      <c r="BA128" s="100"/>
      <c r="BB128" s="100"/>
      <c r="BC128" s="100"/>
      <c r="BD128" s="100"/>
      <c r="BE128" s="100"/>
      <c r="BF128" s="100"/>
      <c r="BG128" s="100"/>
      <c r="BH128" s="100"/>
      <c r="BI128" s="100"/>
      <c r="BJ128" s="100"/>
      <c r="BK128" s="100"/>
      <c r="BL128" s="100"/>
      <c r="BM128" s="100"/>
      <c r="BN128" s="100"/>
    </row>
    <row r="129" spans="1:66" ht="36.75">
      <c r="A129" s="118">
        <v>32391</v>
      </c>
      <c r="B129" s="119" t="s">
        <v>157</v>
      </c>
      <c r="C129" s="172">
        <f t="shared" si="1"/>
        <v>13744</v>
      </c>
      <c r="D129" s="228">
        <v>0</v>
      </c>
      <c r="E129" s="228">
        <v>0</v>
      </c>
      <c r="F129" s="229">
        <v>1820</v>
      </c>
      <c r="G129" s="229">
        <v>0</v>
      </c>
      <c r="H129" s="202">
        <v>0</v>
      </c>
      <c r="I129" s="202">
        <v>0</v>
      </c>
      <c r="J129" s="260">
        <v>3924</v>
      </c>
      <c r="K129" s="266">
        <v>-2000</v>
      </c>
      <c r="L129" s="202">
        <v>0</v>
      </c>
      <c r="M129" s="202">
        <v>10000</v>
      </c>
      <c r="N129" s="202">
        <v>0</v>
      </c>
      <c r="O129" s="202">
        <v>0</v>
      </c>
      <c r="P129" s="202">
        <v>0</v>
      </c>
      <c r="Q129" s="202">
        <v>0</v>
      </c>
      <c r="R129" s="231">
        <v>15744</v>
      </c>
      <c r="S129" s="231">
        <v>15744</v>
      </c>
    </row>
    <row r="130" spans="1:66">
      <c r="A130" s="118">
        <v>32392</v>
      </c>
      <c r="B130" s="118" t="s">
        <v>150</v>
      </c>
      <c r="C130" s="172">
        <f t="shared" si="1"/>
        <v>1100</v>
      </c>
      <c r="D130" s="228">
        <v>0</v>
      </c>
      <c r="E130" s="228">
        <v>0</v>
      </c>
      <c r="F130" s="229">
        <v>1100</v>
      </c>
      <c r="G130" s="229">
        <v>0</v>
      </c>
      <c r="H130" s="202">
        <v>0</v>
      </c>
      <c r="I130" s="202">
        <v>0</v>
      </c>
      <c r="J130" s="260">
        <v>0</v>
      </c>
      <c r="K130" s="266">
        <v>0</v>
      </c>
      <c r="L130" s="202">
        <v>0</v>
      </c>
      <c r="M130" s="202">
        <v>0</v>
      </c>
      <c r="N130" s="202">
        <v>0</v>
      </c>
      <c r="O130" s="202">
        <v>0</v>
      </c>
      <c r="P130" s="202">
        <v>0</v>
      </c>
      <c r="Q130" s="202">
        <v>0</v>
      </c>
      <c r="R130" s="231">
        <v>468</v>
      </c>
      <c r="S130" s="231">
        <v>468</v>
      </c>
    </row>
    <row r="131" spans="1:66">
      <c r="A131" s="118">
        <v>32394</v>
      </c>
      <c r="B131" s="118" t="s">
        <v>168</v>
      </c>
      <c r="C131" s="172">
        <f t="shared" si="1"/>
        <v>2002.3600000000001</v>
      </c>
      <c r="D131" s="228">
        <v>0</v>
      </c>
      <c r="E131" s="228">
        <v>0</v>
      </c>
      <c r="F131" s="229">
        <v>0</v>
      </c>
      <c r="G131" s="229">
        <v>0</v>
      </c>
      <c r="H131" s="202">
        <v>0</v>
      </c>
      <c r="I131" s="202">
        <v>0</v>
      </c>
      <c r="J131" s="260">
        <v>3000</v>
      </c>
      <c r="K131" s="266">
        <f>-997.64</f>
        <v>-997.64</v>
      </c>
      <c r="L131" s="202">
        <v>0</v>
      </c>
      <c r="M131" s="202">
        <v>0</v>
      </c>
      <c r="N131" s="202">
        <v>0</v>
      </c>
      <c r="O131" s="202">
        <v>0</v>
      </c>
      <c r="P131" s="202">
        <v>0</v>
      </c>
      <c r="Q131" s="202">
        <v>0</v>
      </c>
      <c r="R131" s="231">
        <v>3000</v>
      </c>
      <c r="S131" s="231">
        <v>3000</v>
      </c>
    </row>
    <row r="132" spans="1:66">
      <c r="A132" s="118">
        <v>32395</v>
      </c>
      <c r="B132" s="118" t="s">
        <v>175</v>
      </c>
      <c r="C132" s="172">
        <f t="shared" si="1"/>
        <v>15000</v>
      </c>
      <c r="D132" s="228">
        <v>0</v>
      </c>
      <c r="E132" s="228">
        <v>0</v>
      </c>
      <c r="F132" s="229">
        <v>0</v>
      </c>
      <c r="G132" s="229">
        <v>0</v>
      </c>
      <c r="H132" s="202">
        <v>0</v>
      </c>
      <c r="I132" s="202">
        <v>0</v>
      </c>
      <c r="J132" s="260">
        <v>15000</v>
      </c>
      <c r="K132" s="266">
        <v>0</v>
      </c>
      <c r="L132" s="202">
        <v>0</v>
      </c>
      <c r="M132" s="202">
        <v>0</v>
      </c>
      <c r="N132" s="202">
        <v>0</v>
      </c>
      <c r="O132" s="202">
        <v>0</v>
      </c>
      <c r="P132" s="202">
        <v>0</v>
      </c>
      <c r="Q132" s="202">
        <v>0</v>
      </c>
      <c r="R132" s="231">
        <v>0</v>
      </c>
      <c r="S132" s="231">
        <v>0</v>
      </c>
    </row>
    <row r="133" spans="1:66">
      <c r="A133" s="118">
        <v>32396</v>
      </c>
      <c r="B133" s="118" t="s">
        <v>151</v>
      </c>
      <c r="C133" s="172">
        <f t="shared" si="1"/>
        <v>0</v>
      </c>
      <c r="D133" s="228">
        <v>0</v>
      </c>
      <c r="E133" s="228">
        <v>0</v>
      </c>
      <c r="F133" s="229">
        <v>0</v>
      </c>
      <c r="G133" s="229">
        <v>0</v>
      </c>
      <c r="H133" s="202">
        <v>0</v>
      </c>
      <c r="I133" s="202">
        <v>0</v>
      </c>
      <c r="J133" s="260">
        <v>0</v>
      </c>
      <c r="K133" s="266">
        <v>0</v>
      </c>
      <c r="L133" s="202">
        <v>0</v>
      </c>
      <c r="M133" s="202">
        <v>0</v>
      </c>
      <c r="N133" s="202">
        <v>0</v>
      </c>
      <c r="O133" s="202">
        <v>0</v>
      </c>
      <c r="P133" s="202">
        <v>0</v>
      </c>
      <c r="Q133" s="202">
        <v>0</v>
      </c>
      <c r="R133" s="231">
        <v>180</v>
      </c>
      <c r="S133" s="231">
        <v>180</v>
      </c>
    </row>
    <row r="134" spans="1:66">
      <c r="A134" s="118">
        <v>32399</v>
      </c>
      <c r="B134" s="118" t="s">
        <v>152</v>
      </c>
      <c r="C134" s="172">
        <f t="shared" si="1"/>
        <v>7309</v>
      </c>
      <c r="D134" s="228">
        <v>0</v>
      </c>
      <c r="E134" s="228">
        <v>0</v>
      </c>
      <c r="F134" s="229">
        <v>1000</v>
      </c>
      <c r="G134" s="229">
        <v>0</v>
      </c>
      <c r="H134" s="202">
        <v>0</v>
      </c>
      <c r="I134" s="202">
        <v>0</v>
      </c>
      <c r="J134" s="260">
        <v>9972</v>
      </c>
      <c r="K134" s="266">
        <v>-3663</v>
      </c>
      <c r="L134" s="202">
        <v>0</v>
      </c>
      <c r="M134" s="202">
        <v>0</v>
      </c>
      <c r="N134" s="202">
        <v>0</v>
      </c>
      <c r="O134" s="202">
        <v>0</v>
      </c>
      <c r="P134" s="202">
        <v>0</v>
      </c>
      <c r="Q134" s="202">
        <v>0</v>
      </c>
      <c r="R134" s="231">
        <v>10972</v>
      </c>
      <c r="S134" s="231">
        <v>10972</v>
      </c>
    </row>
    <row r="135" spans="1:66" s="104" customFormat="1">
      <c r="A135" s="107">
        <v>324</v>
      </c>
      <c r="B135" s="107" t="s">
        <v>28</v>
      </c>
      <c r="C135" s="180">
        <f t="shared" si="1"/>
        <v>54530.720000000001</v>
      </c>
      <c r="D135" s="223">
        <v>0</v>
      </c>
      <c r="E135" s="223">
        <v>0</v>
      </c>
      <c r="F135" s="224">
        <v>0</v>
      </c>
      <c r="G135" s="224">
        <v>0</v>
      </c>
      <c r="H135" s="203">
        <v>0</v>
      </c>
      <c r="I135" s="203">
        <v>0</v>
      </c>
      <c r="J135" s="262">
        <f>J136</f>
        <v>27000</v>
      </c>
      <c r="K135" s="263">
        <f>K136</f>
        <v>-14000</v>
      </c>
      <c r="L135" s="203">
        <v>26530.720000000001</v>
      </c>
      <c r="M135" s="203">
        <v>0</v>
      </c>
      <c r="N135" s="203">
        <v>15000</v>
      </c>
      <c r="O135" s="203">
        <v>0</v>
      </c>
      <c r="P135" s="203">
        <v>0</v>
      </c>
      <c r="Q135" s="203">
        <v>0</v>
      </c>
      <c r="R135" s="203">
        <v>11000</v>
      </c>
      <c r="S135" s="203">
        <v>11000</v>
      </c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  <c r="AL135" s="105"/>
      <c r="AM135" s="105"/>
      <c r="AN135" s="105"/>
      <c r="AO135" s="105"/>
      <c r="AP135" s="105"/>
      <c r="AQ135" s="105"/>
      <c r="AR135" s="105"/>
      <c r="AS135" s="105"/>
      <c r="AT135" s="105"/>
      <c r="AU135" s="105"/>
      <c r="AV135" s="105"/>
      <c r="AW135" s="105"/>
      <c r="AX135" s="105"/>
      <c r="AY135" s="105"/>
      <c r="AZ135" s="105"/>
      <c r="BA135" s="105"/>
      <c r="BB135" s="105"/>
      <c r="BC135" s="105"/>
      <c r="BD135" s="105"/>
      <c r="BE135" s="105"/>
      <c r="BF135" s="105"/>
      <c r="BG135" s="105"/>
      <c r="BH135" s="105"/>
      <c r="BI135" s="105"/>
      <c r="BJ135" s="105"/>
      <c r="BK135" s="105"/>
      <c r="BL135" s="105"/>
      <c r="BM135" s="105"/>
      <c r="BN135" s="105"/>
    </row>
    <row r="136" spans="1:66" s="113" customFormat="1">
      <c r="A136" s="116">
        <v>3241</v>
      </c>
      <c r="B136" s="116" t="s">
        <v>28</v>
      </c>
      <c r="C136" s="178">
        <f t="shared" si="1"/>
        <v>54530.720000000001</v>
      </c>
      <c r="D136" s="225">
        <v>0</v>
      </c>
      <c r="E136" s="225">
        <v>0</v>
      </c>
      <c r="F136" s="226">
        <v>0</v>
      </c>
      <c r="G136" s="226">
        <v>0</v>
      </c>
      <c r="H136" s="227">
        <v>0</v>
      </c>
      <c r="I136" s="227">
        <v>0</v>
      </c>
      <c r="J136" s="258">
        <f>J137+J138</f>
        <v>27000</v>
      </c>
      <c r="K136" s="265">
        <f>K138+K137</f>
        <v>-14000</v>
      </c>
      <c r="L136" s="227">
        <v>26530.720000000001</v>
      </c>
      <c r="M136" s="227">
        <v>0</v>
      </c>
      <c r="N136" s="227">
        <v>15000</v>
      </c>
      <c r="O136" s="227">
        <v>0</v>
      </c>
      <c r="P136" s="227">
        <v>0</v>
      </c>
      <c r="Q136" s="227">
        <v>0</v>
      </c>
      <c r="R136" s="227">
        <v>11000</v>
      </c>
      <c r="S136" s="227">
        <v>11000</v>
      </c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  <c r="AJ136" s="100"/>
      <c r="AK136" s="100"/>
      <c r="AL136" s="100"/>
      <c r="AM136" s="100"/>
      <c r="AN136" s="100"/>
      <c r="AO136" s="100"/>
      <c r="AP136" s="100"/>
      <c r="AQ136" s="100"/>
      <c r="AR136" s="100"/>
      <c r="AS136" s="100"/>
      <c r="AT136" s="100"/>
      <c r="AU136" s="100"/>
      <c r="AV136" s="100"/>
      <c r="AW136" s="100"/>
      <c r="AX136" s="100"/>
      <c r="AY136" s="100"/>
      <c r="AZ136" s="100"/>
      <c r="BA136" s="100"/>
      <c r="BB136" s="100"/>
      <c r="BC136" s="100"/>
      <c r="BD136" s="100"/>
      <c r="BE136" s="100"/>
      <c r="BF136" s="100"/>
      <c r="BG136" s="100"/>
      <c r="BH136" s="100"/>
      <c r="BI136" s="100"/>
      <c r="BJ136" s="100"/>
      <c r="BK136" s="100"/>
      <c r="BL136" s="100"/>
      <c r="BM136" s="100"/>
      <c r="BN136" s="100"/>
    </row>
    <row r="137" spans="1:66">
      <c r="A137" s="118">
        <v>32411</v>
      </c>
      <c r="B137" s="118" t="s">
        <v>158</v>
      </c>
      <c r="C137" s="172">
        <f t="shared" si="1"/>
        <v>2000</v>
      </c>
      <c r="D137" s="228">
        <v>0</v>
      </c>
      <c r="E137" s="228">
        <v>0</v>
      </c>
      <c r="F137" s="229">
        <v>0</v>
      </c>
      <c r="G137" s="229">
        <v>0</v>
      </c>
      <c r="H137" s="202">
        <v>0</v>
      </c>
      <c r="I137" s="202">
        <v>0</v>
      </c>
      <c r="J137" s="260">
        <v>2000</v>
      </c>
      <c r="K137" s="266">
        <v>0</v>
      </c>
      <c r="L137" s="202">
        <v>0</v>
      </c>
      <c r="M137" s="202">
        <v>0</v>
      </c>
      <c r="N137" s="202">
        <v>0</v>
      </c>
      <c r="O137" s="202">
        <v>0</v>
      </c>
      <c r="P137" s="202">
        <v>0</v>
      </c>
      <c r="Q137" s="202">
        <v>0</v>
      </c>
      <c r="R137" s="231">
        <v>1000</v>
      </c>
      <c r="S137" s="231">
        <v>1000</v>
      </c>
    </row>
    <row r="138" spans="1:66">
      <c r="A138" s="118">
        <v>32412</v>
      </c>
      <c r="B138" s="118" t="s">
        <v>167</v>
      </c>
      <c r="C138" s="172">
        <f t="shared" si="1"/>
        <v>52530.2</v>
      </c>
      <c r="D138" s="228">
        <v>0</v>
      </c>
      <c r="E138" s="228">
        <v>0</v>
      </c>
      <c r="F138" s="229">
        <v>0</v>
      </c>
      <c r="G138" s="229">
        <v>0</v>
      </c>
      <c r="H138" s="202">
        <v>0</v>
      </c>
      <c r="I138" s="202">
        <v>0</v>
      </c>
      <c r="J138" s="260">
        <v>25000</v>
      </c>
      <c r="K138" s="266">
        <v>-14000</v>
      </c>
      <c r="L138" s="202">
        <v>26530.2</v>
      </c>
      <c r="M138" s="202">
        <v>0</v>
      </c>
      <c r="N138" s="202">
        <v>15000</v>
      </c>
      <c r="O138" s="202">
        <v>0</v>
      </c>
      <c r="P138" s="202">
        <v>0</v>
      </c>
      <c r="Q138" s="202">
        <v>0</v>
      </c>
      <c r="R138" s="231">
        <v>10000</v>
      </c>
      <c r="S138" s="231">
        <v>10000</v>
      </c>
    </row>
    <row r="139" spans="1:66" s="104" customFormat="1" ht="36.75">
      <c r="A139" s="107">
        <v>329</v>
      </c>
      <c r="B139" s="115" t="s">
        <v>2</v>
      </c>
      <c r="C139" s="180">
        <f t="shared" si="1"/>
        <v>160789.5</v>
      </c>
      <c r="D139" s="223">
        <f>D148</f>
        <v>12000</v>
      </c>
      <c r="E139" s="223">
        <f>E148</f>
        <v>1000</v>
      </c>
      <c r="F139" s="224">
        <f>F140+F144+F146+F148+F151</f>
        <v>14331.5</v>
      </c>
      <c r="G139" s="224">
        <v>0</v>
      </c>
      <c r="H139" s="203">
        <v>0</v>
      </c>
      <c r="I139" s="203">
        <v>0</v>
      </c>
      <c r="J139" s="262">
        <f>J140+J144+J146+J148+J151</f>
        <v>59628</v>
      </c>
      <c r="K139" s="263">
        <f>K140+K144+K146+K148+K151</f>
        <v>23830</v>
      </c>
      <c r="L139" s="203">
        <v>0</v>
      </c>
      <c r="M139" s="203">
        <v>50000</v>
      </c>
      <c r="N139" s="203">
        <v>0</v>
      </c>
      <c r="O139" s="203">
        <v>0</v>
      </c>
      <c r="P139" s="203">
        <v>0</v>
      </c>
      <c r="Q139" s="203">
        <v>0</v>
      </c>
      <c r="R139" s="203">
        <v>177774</v>
      </c>
      <c r="S139" s="203">
        <v>177774</v>
      </c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105"/>
      <c r="AH139" s="105"/>
      <c r="AI139" s="105"/>
      <c r="AJ139" s="105"/>
      <c r="AK139" s="105"/>
      <c r="AL139" s="105"/>
      <c r="AM139" s="105"/>
      <c r="AN139" s="105"/>
      <c r="AO139" s="105"/>
      <c r="AP139" s="105"/>
      <c r="AQ139" s="105"/>
      <c r="AR139" s="105"/>
      <c r="AS139" s="105"/>
      <c r="AT139" s="105"/>
      <c r="AU139" s="105"/>
      <c r="AV139" s="105"/>
      <c r="AW139" s="105"/>
      <c r="AX139" s="105"/>
      <c r="AY139" s="105"/>
      <c r="AZ139" s="105"/>
      <c r="BA139" s="105"/>
      <c r="BB139" s="105"/>
      <c r="BC139" s="105"/>
      <c r="BD139" s="105"/>
      <c r="BE139" s="105"/>
      <c r="BF139" s="105"/>
      <c r="BG139" s="105"/>
      <c r="BH139" s="105"/>
      <c r="BI139" s="105"/>
      <c r="BJ139" s="105"/>
      <c r="BK139" s="105"/>
      <c r="BL139" s="105"/>
      <c r="BM139" s="105"/>
      <c r="BN139" s="105"/>
    </row>
    <row r="140" spans="1:66" s="126" customFormat="1">
      <c r="A140" s="124">
        <v>3292</v>
      </c>
      <c r="B140" s="125" t="s">
        <v>58</v>
      </c>
      <c r="C140" s="178">
        <f t="shared" si="1"/>
        <v>25421</v>
      </c>
      <c r="D140" s="235">
        <v>0</v>
      </c>
      <c r="E140" s="235">
        <v>0</v>
      </c>
      <c r="F140" s="236">
        <f>F141+F142+F143</f>
        <v>416</v>
      </c>
      <c r="G140" s="236">
        <v>0</v>
      </c>
      <c r="H140" s="237">
        <v>0</v>
      </c>
      <c r="I140" s="237">
        <v>0</v>
      </c>
      <c r="J140" s="258">
        <f>J141+J142+J143</f>
        <v>26905</v>
      </c>
      <c r="K140" s="268">
        <f>K141+K142+K143</f>
        <v>-1900</v>
      </c>
      <c r="L140" s="237">
        <v>0</v>
      </c>
      <c r="M140" s="237">
        <v>0</v>
      </c>
      <c r="N140" s="237">
        <v>0</v>
      </c>
      <c r="O140" s="237">
        <v>0</v>
      </c>
      <c r="P140" s="237">
        <v>0</v>
      </c>
      <c r="Q140" s="237">
        <v>0</v>
      </c>
      <c r="R140" s="237">
        <v>20211</v>
      </c>
      <c r="S140" s="237">
        <v>20211</v>
      </c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5"/>
      <c r="AO140" s="105"/>
      <c r="AP140" s="105"/>
      <c r="AQ140" s="105"/>
      <c r="AR140" s="105"/>
      <c r="AS140" s="105"/>
      <c r="AT140" s="105"/>
      <c r="AU140" s="105"/>
      <c r="AV140" s="105"/>
      <c r="AW140" s="105"/>
      <c r="AX140" s="105"/>
      <c r="AY140" s="105"/>
      <c r="AZ140" s="105"/>
      <c r="BA140" s="105"/>
      <c r="BB140" s="105"/>
      <c r="BC140" s="105"/>
      <c r="BD140" s="105"/>
      <c r="BE140" s="105"/>
      <c r="BF140" s="105"/>
      <c r="BG140" s="105"/>
      <c r="BH140" s="105"/>
      <c r="BI140" s="105"/>
      <c r="BJ140" s="105"/>
      <c r="BK140" s="105"/>
      <c r="BL140" s="105"/>
      <c r="BM140" s="105"/>
      <c r="BN140" s="105"/>
    </row>
    <row r="141" spans="1:66" s="105" customFormat="1" ht="36.75">
      <c r="A141" s="127">
        <v>32921</v>
      </c>
      <c r="B141" s="128" t="s">
        <v>165</v>
      </c>
      <c r="C141" s="172">
        <f t="shared" si="1"/>
        <v>6100</v>
      </c>
      <c r="D141" s="238">
        <v>0</v>
      </c>
      <c r="E141" s="238">
        <v>0</v>
      </c>
      <c r="F141" s="239">
        <v>0</v>
      </c>
      <c r="G141" s="239">
        <v>0</v>
      </c>
      <c r="H141" s="240">
        <v>0</v>
      </c>
      <c r="I141" s="240">
        <v>0</v>
      </c>
      <c r="J141" s="260">
        <v>8000</v>
      </c>
      <c r="K141" s="269">
        <v>-1900</v>
      </c>
      <c r="L141" s="240">
        <v>0</v>
      </c>
      <c r="M141" s="240">
        <v>0</v>
      </c>
      <c r="N141" s="240">
        <v>0</v>
      </c>
      <c r="O141" s="240">
        <v>0</v>
      </c>
      <c r="P141" s="240">
        <v>0</v>
      </c>
      <c r="Q141" s="240">
        <v>0</v>
      </c>
      <c r="R141" s="213">
        <v>3000</v>
      </c>
      <c r="S141" s="213">
        <v>3000</v>
      </c>
    </row>
    <row r="142" spans="1:66" s="105" customFormat="1" ht="36.75">
      <c r="A142" s="127">
        <v>32922</v>
      </c>
      <c r="B142" s="128" t="s">
        <v>166</v>
      </c>
      <c r="C142" s="172">
        <f t="shared" si="1"/>
        <v>18905</v>
      </c>
      <c r="D142" s="238">
        <v>0</v>
      </c>
      <c r="E142" s="238">
        <v>0</v>
      </c>
      <c r="F142" s="239">
        <v>0</v>
      </c>
      <c r="G142" s="239">
        <v>0</v>
      </c>
      <c r="H142" s="240">
        <v>0</v>
      </c>
      <c r="I142" s="240">
        <v>0</v>
      </c>
      <c r="J142" s="260">
        <v>18905</v>
      </c>
      <c r="K142" s="269">
        <v>0</v>
      </c>
      <c r="L142" s="240">
        <v>0</v>
      </c>
      <c r="M142" s="240">
        <v>0</v>
      </c>
      <c r="N142" s="240">
        <v>0</v>
      </c>
      <c r="O142" s="240">
        <v>0</v>
      </c>
      <c r="P142" s="240">
        <v>0</v>
      </c>
      <c r="Q142" s="240">
        <v>0</v>
      </c>
      <c r="R142" s="213">
        <v>9905</v>
      </c>
      <c r="S142" s="213">
        <v>9905</v>
      </c>
    </row>
    <row r="143" spans="1:66" s="104" customFormat="1" ht="36.75">
      <c r="A143" s="129">
        <v>32923</v>
      </c>
      <c r="B143" s="130" t="s">
        <v>153</v>
      </c>
      <c r="C143" s="172">
        <f t="shared" si="1"/>
        <v>416</v>
      </c>
      <c r="D143" s="241">
        <v>0</v>
      </c>
      <c r="E143" s="241">
        <v>0</v>
      </c>
      <c r="F143" s="242">
        <v>416</v>
      </c>
      <c r="G143" s="242">
        <v>0</v>
      </c>
      <c r="H143" s="243">
        <v>0</v>
      </c>
      <c r="I143" s="243">
        <v>0</v>
      </c>
      <c r="J143" s="260">
        <v>0</v>
      </c>
      <c r="K143" s="270">
        <v>0</v>
      </c>
      <c r="L143" s="243">
        <v>0</v>
      </c>
      <c r="M143" s="243">
        <v>0</v>
      </c>
      <c r="N143" s="243">
        <v>0</v>
      </c>
      <c r="O143" s="243">
        <v>0</v>
      </c>
      <c r="P143" s="243">
        <v>0</v>
      </c>
      <c r="Q143" s="243">
        <v>0</v>
      </c>
      <c r="R143" s="213">
        <v>7306</v>
      </c>
      <c r="S143" s="213">
        <v>7306</v>
      </c>
      <c r="T143" s="105"/>
      <c r="U143" s="105"/>
      <c r="V143" s="105"/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105"/>
      <c r="AH143" s="105"/>
      <c r="AI143" s="105"/>
      <c r="AJ143" s="105"/>
      <c r="AK143" s="105"/>
      <c r="AL143" s="105"/>
      <c r="AM143" s="105"/>
      <c r="AN143" s="105"/>
      <c r="AO143" s="105"/>
      <c r="AP143" s="105"/>
      <c r="AQ143" s="105"/>
      <c r="AR143" s="105"/>
      <c r="AS143" s="105"/>
      <c r="AT143" s="105"/>
      <c r="AU143" s="105"/>
      <c r="AV143" s="105"/>
      <c r="AW143" s="105"/>
      <c r="AX143" s="105"/>
      <c r="AY143" s="105"/>
      <c r="AZ143" s="105"/>
      <c r="BA143" s="105"/>
      <c r="BB143" s="105"/>
      <c r="BC143" s="105"/>
      <c r="BD143" s="105"/>
      <c r="BE143" s="105"/>
      <c r="BF143" s="105"/>
      <c r="BG143" s="105"/>
      <c r="BH143" s="105"/>
      <c r="BI143" s="105"/>
      <c r="BJ143" s="105"/>
      <c r="BK143" s="105"/>
      <c r="BL143" s="105"/>
      <c r="BM143" s="105"/>
      <c r="BN143" s="105"/>
    </row>
    <row r="144" spans="1:66" s="126" customFormat="1">
      <c r="A144" s="124">
        <v>3293</v>
      </c>
      <c r="B144" s="125" t="s">
        <v>49</v>
      </c>
      <c r="C144" s="178">
        <f t="shared" si="1"/>
        <v>52092</v>
      </c>
      <c r="D144" s="235">
        <v>0</v>
      </c>
      <c r="E144" s="235">
        <v>0</v>
      </c>
      <c r="F144" s="236">
        <f>F145</f>
        <v>6434</v>
      </c>
      <c r="G144" s="236">
        <v>0</v>
      </c>
      <c r="H144" s="237">
        <v>0</v>
      </c>
      <c r="I144" s="237">
        <v>0</v>
      </c>
      <c r="J144" s="258">
        <f>J145</f>
        <v>21658</v>
      </c>
      <c r="K144" s="268">
        <f>K145</f>
        <v>14000</v>
      </c>
      <c r="L144" s="237">
        <v>0</v>
      </c>
      <c r="M144" s="237">
        <v>10000</v>
      </c>
      <c r="N144" s="237">
        <v>0</v>
      </c>
      <c r="O144" s="237">
        <v>0</v>
      </c>
      <c r="P144" s="237">
        <v>0</v>
      </c>
      <c r="Q144" s="237">
        <v>0</v>
      </c>
      <c r="R144" s="237">
        <v>38092</v>
      </c>
      <c r="S144" s="237">
        <v>38092</v>
      </c>
      <c r="T144" s="105"/>
      <c r="U144" s="105"/>
      <c r="V144" s="105"/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105"/>
      <c r="AH144" s="105"/>
      <c r="AI144" s="105"/>
      <c r="AJ144" s="105"/>
      <c r="AK144" s="105"/>
      <c r="AL144" s="105"/>
      <c r="AM144" s="105"/>
      <c r="AN144" s="105"/>
      <c r="AO144" s="105"/>
      <c r="AP144" s="105"/>
      <c r="AQ144" s="105"/>
      <c r="AR144" s="105"/>
      <c r="AS144" s="105"/>
      <c r="AT144" s="105"/>
      <c r="AU144" s="105"/>
      <c r="AV144" s="105"/>
      <c r="AW144" s="105"/>
      <c r="AX144" s="105"/>
      <c r="AY144" s="105"/>
      <c r="AZ144" s="105"/>
      <c r="BA144" s="105"/>
      <c r="BB144" s="105"/>
      <c r="BC144" s="105"/>
      <c r="BD144" s="105"/>
      <c r="BE144" s="105"/>
      <c r="BF144" s="105"/>
      <c r="BG144" s="105"/>
      <c r="BH144" s="105"/>
      <c r="BI144" s="105"/>
      <c r="BJ144" s="105"/>
      <c r="BK144" s="105"/>
      <c r="BL144" s="105"/>
      <c r="BM144" s="105"/>
      <c r="BN144" s="105"/>
    </row>
    <row r="145" spans="1:66" s="104" customFormat="1">
      <c r="A145" s="108">
        <v>32931</v>
      </c>
      <c r="B145" s="131" t="s">
        <v>49</v>
      </c>
      <c r="C145" s="172">
        <f t="shared" si="1"/>
        <v>52092</v>
      </c>
      <c r="D145" s="244">
        <v>0</v>
      </c>
      <c r="E145" s="244">
        <v>0</v>
      </c>
      <c r="F145" s="214">
        <v>6434</v>
      </c>
      <c r="G145" s="214">
        <v>0</v>
      </c>
      <c r="H145" s="204">
        <v>0</v>
      </c>
      <c r="I145" s="204">
        <v>0</v>
      </c>
      <c r="J145" s="260">
        <v>21658</v>
      </c>
      <c r="K145" s="271">
        <v>14000</v>
      </c>
      <c r="L145" s="204">
        <v>0</v>
      </c>
      <c r="M145" s="204">
        <v>10000</v>
      </c>
      <c r="N145" s="204">
        <v>0</v>
      </c>
      <c r="O145" s="204">
        <v>0</v>
      </c>
      <c r="P145" s="204">
        <v>0</v>
      </c>
      <c r="Q145" s="204">
        <v>0</v>
      </c>
      <c r="R145" s="213">
        <v>38092</v>
      </c>
      <c r="S145" s="213">
        <v>38092</v>
      </c>
      <c r="T145" s="105"/>
      <c r="U145" s="105"/>
      <c r="V145" s="105"/>
      <c r="W145" s="105"/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105"/>
      <c r="AH145" s="105"/>
      <c r="AI145" s="105"/>
      <c r="AJ145" s="105"/>
      <c r="AK145" s="105"/>
      <c r="AL145" s="105"/>
      <c r="AM145" s="105"/>
      <c r="AN145" s="105"/>
      <c r="AO145" s="105"/>
      <c r="AP145" s="105"/>
      <c r="AQ145" s="105"/>
      <c r="AR145" s="105"/>
      <c r="AS145" s="105"/>
      <c r="AT145" s="105"/>
      <c r="AU145" s="105"/>
      <c r="AV145" s="105"/>
      <c r="AW145" s="105"/>
      <c r="AX145" s="105"/>
      <c r="AY145" s="105"/>
      <c r="AZ145" s="105"/>
      <c r="BA145" s="105"/>
      <c r="BB145" s="105"/>
      <c r="BC145" s="105"/>
      <c r="BD145" s="105"/>
      <c r="BE145" s="105"/>
      <c r="BF145" s="105"/>
      <c r="BG145" s="105"/>
      <c r="BH145" s="105"/>
      <c r="BI145" s="105"/>
      <c r="BJ145" s="105"/>
      <c r="BK145" s="105"/>
      <c r="BL145" s="105"/>
      <c r="BM145" s="105"/>
      <c r="BN145" s="105"/>
    </row>
    <row r="146" spans="1:66" s="113" customFormat="1">
      <c r="A146" s="124">
        <v>3294</v>
      </c>
      <c r="B146" s="125" t="s">
        <v>50</v>
      </c>
      <c r="C146" s="178">
        <f t="shared" si="1"/>
        <v>2630</v>
      </c>
      <c r="D146" s="235">
        <v>0</v>
      </c>
      <c r="E146" s="235">
        <v>0</v>
      </c>
      <c r="F146" s="236">
        <f>F147</f>
        <v>2400</v>
      </c>
      <c r="G146" s="236">
        <v>0</v>
      </c>
      <c r="H146" s="237">
        <v>0</v>
      </c>
      <c r="I146" s="237">
        <v>0</v>
      </c>
      <c r="J146" s="258">
        <v>0</v>
      </c>
      <c r="K146" s="268">
        <f>K147</f>
        <v>230</v>
      </c>
      <c r="L146" s="237">
        <v>0</v>
      </c>
      <c r="M146" s="237">
        <v>0</v>
      </c>
      <c r="N146" s="237">
        <v>0</v>
      </c>
      <c r="O146" s="237">
        <v>0</v>
      </c>
      <c r="P146" s="237">
        <v>0</v>
      </c>
      <c r="Q146" s="237">
        <v>0</v>
      </c>
      <c r="R146" s="237">
        <v>5343</v>
      </c>
      <c r="S146" s="237">
        <v>5343</v>
      </c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  <c r="AJ146" s="100"/>
      <c r="AK146" s="100"/>
      <c r="AL146" s="100"/>
      <c r="AM146" s="100"/>
      <c r="AN146" s="100"/>
      <c r="AO146" s="100"/>
      <c r="AP146" s="100"/>
      <c r="AQ146" s="100"/>
      <c r="AR146" s="100"/>
      <c r="AS146" s="100"/>
      <c r="AT146" s="100"/>
      <c r="AU146" s="100"/>
      <c r="AV146" s="100"/>
      <c r="AW146" s="100"/>
      <c r="AX146" s="100"/>
      <c r="AY146" s="100"/>
      <c r="AZ146" s="100"/>
      <c r="BA146" s="100"/>
      <c r="BB146" s="100"/>
      <c r="BC146" s="100"/>
      <c r="BD146" s="100"/>
      <c r="BE146" s="100"/>
      <c r="BF146" s="100"/>
      <c r="BG146" s="100"/>
      <c r="BH146" s="100"/>
      <c r="BI146" s="100"/>
      <c r="BJ146" s="100"/>
      <c r="BK146" s="100"/>
      <c r="BL146" s="100"/>
      <c r="BM146" s="100"/>
      <c r="BN146" s="100"/>
    </row>
    <row r="147" spans="1:66">
      <c r="A147" s="108">
        <v>32941</v>
      </c>
      <c r="B147" s="131" t="s">
        <v>154</v>
      </c>
      <c r="C147" s="172">
        <f t="shared" si="1"/>
        <v>2630</v>
      </c>
      <c r="D147" s="244">
        <v>0</v>
      </c>
      <c r="E147" s="244">
        <v>0</v>
      </c>
      <c r="F147" s="214">
        <v>2400</v>
      </c>
      <c r="G147" s="214">
        <v>0</v>
      </c>
      <c r="H147" s="204">
        <v>0</v>
      </c>
      <c r="I147" s="204">
        <v>0</v>
      </c>
      <c r="J147" s="260">
        <v>0</v>
      </c>
      <c r="K147" s="271">
        <v>230</v>
      </c>
      <c r="L147" s="204">
        <v>0</v>
      </c>
      <c r="M147" s="204">
        <v>0</v>
      </c>
      <c r="N147" s="204">
        <v>0</v>
      </c>
      <c r="O147" s="204">
        <v>0</v>
      </c>
      <c r="P147" s="204">
        <v>0</v>
      </c>
      <c r="Q147" s="204">
        <v>0</v>
      </c>
      <c r="R147" s="213">
        <v>5343</v>
      </c>
      <c r="S147" s="213">
        <v>5343</v>
      </c>
    </row>
    <row r="148" spans="1:66" s="113" customFormat="1">
      <c r="A148" s="116">
        <v>3295</v>
      </c>
      <c r="B148" s="132" t="s">
        <v>59</v>
      </c>
      <c r="C148" s="178">
        <f t="shared" si="1"/>
        <v>14500</v>
      </c>
      <c r="D148" s="227">
        <v>12000</v>
      </c>
      <c r="E148" s="227">
        <v>1000</v>
      </c>
      <c r="F148" s="226">
        <f>F150</f>
        <v>0</v>
      </c>
      <c r="G148" s="226">
        <v>0</v>
      </c>
      <c r="H148" s="227">
        <v>0</v>
      </c>
      <c r="I148" s="227">
        <v>0</v>
      </c>
      <c r="J148" s="258">
        <v>0</v>
      </c>
      <c r="K148" s="265">
        <f>K150</f>
        <v>1500</v>
      </c>
      <c r="L148" s="227">
        <v>0</v>
      </c>
      <c r="M148" s="227">
        <v>0</v>
      </c>
      <c r="N148" s="227">
        <v>0</v>
      </c>
      <c r="O148" s="227">
        <v>0</v>
      </c>
      <c r="P148" s="227">
        <v>0</v>
      </c>
      <c r="Q148" s="227">
        <v>0</v>
      </c>
      <c r="R148" s="227">
        <v>1962</v>
      </c>
      <c r="S148" s="227">
        <v>1962</v>
      </c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00"/>
      <c r="AJ148" s="100"/>
      <c r="AK148" s="100"/>
      <c r="AL148" s="100"/>
      <c r="AM148" s="100"/>
      <c r="AN148" s="100"/>
      <c r="AO148" s="100"/>
      <c r="AP148" s="100"/>
      <c r="AQ148" s="100"/>
      <c r="AR148" s="100"/>
      <c r="AS148" s="100"/>
      <c r="AT148" s="100"/>
      <c r="AU148" s="100"/>
      <c r="AV148" s="100"/>
      <c r="AW148" s="100"/>
      <c r="AX148" s="100"/>
      <c r="AY148" s="100"/>
      <c r="AZ148" s="100"/>
      <c r="BA148" s="100"/>
      <c r="BB148" s="100"/>
      <c r="BC148" s="100"/>
      <c r="BD148" s="100"/>
      <c r="BE148" s="100"/>
      <c r="BF148" s="100"/>
      <c r="BG148" s="100"/>
      <c r="BH148" s="100"/>
      <c r="BI148" s="100"/>
      <c r="BJ148" s="100"/>
      <c r="BK148" s="100"/>
      <c r="BL148" s="100"/>
      <c r="BM148" s="100"/>
      <c r="BN148" s="100"/>
    </row>
    <row r="149" spans="1:66" s="100" customFormat="1">
      <c r="A149" s="127">
        <v>32955</v>
      </c>
      <c r="B149" s="133" t="s">
        <v>191</v>
      </c>
      <c r="C149" s="172">
        <f t="shared" si="1"/>
        <v>13000</v>
      </c>
      <c r="D149" s="240">
        <v>12000</v>
      </c>
      <c r="E149" s="240">
        <v>1000</v>
      </c>
      <c r="F149" s="239">
        <v>0</v>
      </c>
      <c r="G149" s="239">
        <v>0</v>
      </c>
      <c r="H149" s="240">
        <v>0</v>
      </c>
      <c r="I149" s="240">
        <v>0</v>
      </c>
      <c r="J149" s="286">
        <v>0</v>
      </c>
      <c r="K149" s="269">
        <v>0</v>
      </c>
      <c r="L149" s="240">
        <v>0</v>
      </c>
      <c r="M149" s="240">
        <v>0</v>
      </c>
      <c r="N149" s="240">
        <v>0</v>
      </c>
      <c r="O149" s="240">
        <v>0</v>
      </c>
      <c r="P149" s="240">
        <v>0</v>
      </c>
      <c r="Q149" s="240">
        <v>0</v>
      </c>
      <c r="R149" s="240">
        <v>0</v>
      </c>
      <c r="S149" s="240">
        <v>0</v>
      </c>
    </row>
    <row r="150" spans="1:66" s="100" customFormat="1">
      <c r="A150" s="127">
        <v>32953</v>
      </c>
      <c r="B150" s="133" t="s">
        <v>164</v>
      </c>
      <c r="C150" s="172">
        <f t="shared" si="1"/>
        <v>1500</v>
      </c>
      <c r="D150" s="240">
        <v>0</v>
      </c>
      <c r="E150" s="240">
        <v>0</v>
      </c>
      <c r="F150" s="239">
        <v>0</v>
      </c>
      <c r="G150" s="239">
        <v>0</v>
      </c>
      <c r="H150" s="240">
        <v>0</v>
      </c>
      <c r="I150" s="240">
        <v>0</v>
      </c>
      <c r="J150" s="260">
        <v>0</v>
      </c>
      <c r="K150" s="269">
        <v>1500</v>
      </c>
      <c r="L150" s="240">
        <v>0</v>
      </c>
      <c r="M150" s="240">
        <v>0</v>
      </c>
      <c r="N150" s="240">
        <v>0</v>
      </c>
      <c r="O150" s="240">
        <v>0</v>
      </c>
      <c r="P150" s="240">
        <v>0</v>
      </c>
      <c r="Q150" s="240">
        <v>0</v>
      </c>
      <c r="R150" s="213">
        <v>1962</v>
      </c>
      <c r="S150" s="213">
        <v>1962</v>
      </c>
    </row>
    <row r="151" spans="1:66" s="113" customFormat="1" ht="36.75">
      <c r="A151" s="124">
        <v>3299</v>
      </c>
      <c r="B151" s="125" t="s">
        <v>2</v>
      </c>
      <c r="C151" s="178">
        <f t="shared" si="1"/>
        <v>66146.5</v>
      </c>
      <c r="D151" s="235">
        <v>0</v>
      </c>
      <c r="E151" s="235">
        <v>0</v>
      </c>
      <c r="F151" s="236">
        <f>F152+F153</f>
        <v>5081.5</v>
      </c>
      <c r="G151" s="236">
        <v>0</v>
      </c>
      <c r="H151" s="237">
        <v>0</v>
      </c>
      <c r="I151" s="237">
        <v>0</v>
      </c>
      <c r="J151" s="258">
        <f>J152+J153</f>
        <v>11065</v>
      </c>
      <c r="K151" s="268">
        <f>K152+K153</f>
        <v>10000</v>
      </c>
      <c r="L151" s="237">
        <v>0</v>
      </c>
      <c r="M151" s="237">
        <v>40000</v>
      </c>
      <c r="N151" s="237">
        <v>0</v>
      </c>
      <c r="O151" s="237">
        <v>0</v>
      </c>
      <c r="P151" s="237">
        <v>0</v>
      </c>
      <c r="Q151" s="237">
        <v>0</v>
      </c>
      <c r="R151" s="237">
        <v>112166</v>
      </c>
      <c r="S151" s="237">
        <v>112166</v>
      </c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  <c r="AI151" s="100"/>
      <c r="AJ151" s="100"/>
      <c r="AK151" s="100"/>
      <c r="AL151" s="100"/>
      <c r="AM151" s="100"/>
      <c r="AN151" s="100"/>
      <c r="AO151" s="100"/>
      <c r="AP151" s="100"/>
      <c r="AQ151" s="100"/>
      <c r="AR151" s="100"/>
      <c r="AS151" s="100"/>
      <c r="AT151" s="100"/>
      <c r="AU151" s="100"/>
      <c r="AV151" s="100"/>
      <c r="AW151" s="100"/>
      <c r="AX151" s="100"/>
      <c r="AY151" s="100"/>
      <c r="AZ151" s="100"/>
      <c r="BA151" s="100"/>
      <c r="BB151" s="100"/>
      <c r="BC151" s="100"/>
      <c r="BD151" s="100"/>
      <c r="BE151" s="100"/>
      <c r="BF151" s="100"/>
      <c r="BG151" s="100"/>
      <c r="BH151" s="100"/>
      <c r="BI151" s="100"/>
      <c r="BJ151" s="100"/>
      <c r="BK151" s="100"/>
      <c r="BL151" s="100"/>
      <c r="BM151" s="100"/>
      <c r="BN151" s="100"/>
    </row>
    <row r="152" spans="1:66" ht="54.75">
      <c r="A152" s="108">
        <v>32991</v>
      </c>
      <c r="B152" s="131" t="s">
        <v>156</v>
      </c>
      <c r="C152" s="172">
        <f t="shared" si="1"/>
        <v>3980.5</v>
      </c>
      <c r="D152" s="244">
        <v>0</v>
      </c>
      <c r="E152" s="244">
        <v>0</v>
      </c>
      <c r="F152" s="214">
        <v>980.5</v>
      </c>
      <c r="G152" s="214">
        <v>0</v>
      </c>
      <c r="H152" s="204">
        <v>0</v>
      </c>
      <c r="I152" s="204">
        <v>0</v>
      </c>
      <c r="J152" s="260">
        <v>3000</v>
      </c>
      <c r="K152" s="271">
        <v>0</v>
      </c>
      <c r="L152" s="204">
        <v>0</v>
      </c>
      <c r="M152" s="204">
        <v>0</v>
      </c>
      <c r="N152" s="204">
        <v>0</v>
      </c>
      <c r="O152" s="204">
        <v>0</v>
      </c>
      <c r="P152" s="204">
        <v>0</v>
      </c>
      <c r="Q152" s="204">
        <v>0</v>
      </c>
      <c r="R152" s="213">
        <v>2000</v>
      </c>
      <c r="S152" s="213">
        <v>2000</v>
      </c>
    </row>
    <row r="153" spans="1:66" ht="36.75">
      <c r="A153" s="108">
        <v>32999</v>
      </c>
      <c r="B153" s="131" t="s">
        <v>2</v>
      </c>
      <c r="C153" s="181">
        <f t="shared" si="1"/>
        <v>62166</v>
      </c>
      <c r="D153" s="244">
        <v>0</v>
      </c>
      <c r="E153" s="244">
        <v>0</v>
      </c>
      <c r="F153" s="214">
        <v>4101</v>
      </c>
      <c r="G153" s="214">
        <v>0</v>
      </c>
      <c r="H153" s="204">
        <v>0</v>
      </c>
      <c r="I153" s="204">
        <v>0</v>
      </c>
      <c r="J153" s="260">
        <v>8065</v>
      </c>
      <c r="K153" s="271">
        <v>10000</v>
      </c>
      <c r="L153" s="204">
        <v>0</v>
      </c>
      <c r="M153" s="204">
        <v>40000</v>
      </c>
      <c r="N153" s="204">
        <v>0</v>
      </c>
      <c r="O153" s="204">
        <v>0</v>
      </c>
      <c r="P153" s="204">
        <v>0</v>
      </c>
      <c r="Q153" s="204">
        <v>0</v>
      </c>
      <c r="R153" s="213">
        <v>110166</v>
      </c>
      <c r="S153" s="213">
        <v>110166</v>
      </c>
    </row>
    <row r="154" spans="1:66" ht="19.5" thickBot="1">
      <c r="A154" s="101">
        <v>34</v>
      </c>
      <c r="B154" s="101" t="s">
        <v>5</v>
      </c>
      <c r="C154" s="285">
        <f t="shared" si="1"/>
        <v>6226</v>
      </c>
      <c r="D154" s="200">
        <v>0</v>
      </c>
      <c r="E154" s="200">
        <v>0</v>
      </c>
      <c r="F154" s="215">
        <f>F155</f>
        <v>3533</v>
      </c>
      <c r="G154" s="215">
        <v>0</v>
      </c>
      <c r="H154" s="200">
        <v>0</v>
      </c>
      <c r="I154" s="200">
        <v>0</v>
      </c>
      <c r="J154" s="272">
        <f>J155</f>
        <v>3543</v>
      </c>
      <c r="K154" s="273">
        <f>K155</f>
        <v>-850</v>
      </c>
      <c r="L154" s="200">
        <v>0</v>
      </c>
      <c r="M154" s="200">
        <v>0</v>
      </c>
      <c r="N154" s="200">
        <v>0</v>
      </c>
      <c r="O154" s="200">
        <v>0</v>
      </c>
      <c r="P154" s="200">
        <v>0</v>
      </c>
      <c r="Q154" s="200">
        <v>0</v>
      </c>
      <c r="R154" s="200">
        <v>5576</v>
      </c>
      <c r="S154" s="200">
        <v>5576</v>
      </c>
    </row>
    <row r="155" spans="1:66" s="104" customFormat="1">
      <c r="A155" s="103">
        <v>343</v>
      </c>
      <c r="B155" s="103" t="s">
        <v>6</v>
      </c>
      <c r="C155" s="283">
        <f t="shared" si="1"/>
        <v>6226</v>
      </c>
      <c r="D155" s="216">
        <v>0</v>
      </c>
      <c r="E155" s="216">
        <v>0</v>
      </c>
      <c r="F155" s="217">
        <f>F156</f>
        <v>3533</v>
      </c>
      <c r="G155" s="217">
        <v>0</v>
      </c>
      <c r="H155" s="209">
        <v>0</v>
      </c>
      <c r="I155" s="209">
        <v>0</v>
      </c>
      <c r="J155" s="274">
        <f>J156+J158+J159</f>
        <v>3543</v>
      </c>
      <c r="K155" s="275">
        <f>K156+K158+K159</f>
        <v>-850</v>
      </c>
      <c r="L155" s="209">
        <v>0</v>
      </c>
      <c r="M155" s="209">
        <v>0</v>
      </c>
      <c r="N155" s="209">
        <v>0</v>
      </c>
      <c r="O155" s="209">
        <v>0</v>
      </c>
      <c r="P155" s="209">
        <v>0</v>
      </c>
      <c r="Q155" s="209">
        <v>0</v>
      </c>
      <c r="R155" s="209">
        <v>5576</v>
      </c>
      <c r="S155" s="209">
        <v>5576</v>
      </c>
      <c r="T155" s="105"/>
      <c r="U155" s="105"/>
      <c r="V155" s="105"/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105"/>
      <c r="AH155" s="105"/>
      <c r="AI155" s="105"/>
      <c r="AJ155" s="105"/>
      <c r="AK155" s="105"/>
      <c r="AL155" s="105"/>
      <c r="AM155" s="105"/>
      <c r="AN155" s="105"/>
      <c r="AO155" s="105"/>
      <c r="AP155" s="105"/>
      <c r="AQ155" s="105"/>
      <c r="AR155" s="105"/>
      <c r="AS155" s="105"/>
      <c r="AT155" s="105"/>
      <c r="AU155" s="105"/>
      <c r="AV155" s="105"/>
      <c r="AW155" s="105"/>
      <c r="AX155" s="105"/>
      <c r="AY155" s="105"/>
      <c r="AZ155" s="105"/>
      <c r="BA155" s="105"/>
      <c r="BB155" s="105"/>
      <c r="BC155" s="105"/>
      <c r="BD155" s="105"/>
      <c r="BE155" s="105"/>
      <c r="BF155" s="105"/>
      <c r="BG155" s="105"/>
      <c r="BH155" s="105"/>
      <c r="BI155" s="105"/>
      <c r="BJ155" s="105"/>
      <c r="BK155" s="105"/>
      <c r="BL155" s="105"/>
      <c r="BM155" s="105"/>
      <c r="BN155" s="105"/>
    </row>
    <row r="156" spans="1:66" s="126" customFormat="1">
      <c r="A156" s="134">
        <v>3431</v>
      </c>
      <c r="B156" s="116" t="s">
        <v>51</v>
      </c>
      <c r="C156" s="284">
        <f t="shared" si="1"/>
        <v>6156</v>
      </c>
      <c r="D156" s="225">
        <v>0</v>
      </c>
      <c r="E156" s="225">
        <v>0</v>
      </c>
      <c r="F156" s="226">
        <f>F157</f>
        <v>3533</v>
      </c>
      <c r="G156" s="226">
        <v>0</v>
      </c>
      <c r="H156" s="227">
        <v>0</v>
      </c>
      <c r="I156" s="227">
        <v>0</v>
      </c>
      <c r="J156" s="258">
        <f>J157</f>
        <v>3523</v>
      </c>
      <c r="K156" s="265">
        <f>K157</f>
        <v>-900</v>
      </c>
      <c r="L156" s="227">
        <v>0</v>
      </c>
      <c r="M156" s="227">
        <v>0</v>
      </c>
      <c r="N156" s="227">
        <v>0</v>
      </c>
      <c r="O156" s="227">
        <v>0</v>
      </c>
      <c r="P156" s="227">
        <v>0</v>
      </c>
      <c r="Q156" s="227">
        <v>0</v>
      </c>
      <c r="R156" s="227">
        <v>5576</v>
      </c>
      <c r="S156" s="227">
        <v>5576</v>
      </c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  <c r="AI156" s="105"/>
      <c r="AJ156" s="105"/>
      <c r="AK156" s="105"/>
      <c r="AL156" s="105"/>
      <c r="AM156" s="105"/>
      <c r="AN156" s="105"/>
      <c r="AO156" s="105"/>
      <c r="AP156" s="105"/>
      <c r="AQ156" s="105"/>
      <c r="AR156" s="105"/>
      <c r="AS156" s="105"/>
      <c r="AT156" s="105"/>
      <c r="AU156" s="105"/>
      <c r="AV156" s="105"/>
      <c r="AW156" s="105"/>
      <c r="AX156" s="105"/>
      <c r="AY156" s="105"/>
      <c r="AZ156" s="105"/>
      <c r="BA156" s="105"/>
      <c r="BB156" s="105"/>
      <c r="BC156" s="105"/>
      <c r="BD156" s="105"/>
      <c r="BE156" s="105"/>
      <c r="BF156" s="105"/>
      <c r="BG156" s="105"/>
      <c r="BH156" s="105"/>
      <c r="BI156" s="105"/>
      <c r="BJ156" s="105"/>
      <c r="BK156" s="105"/>
      <c r="BL156" s="105"/>
      <c r="BM156" s="105"/>
      <c r="BN156" s="105"/>
    </row>
    <row r="157" spans="1:66" s="104" customFormat="1">
      <c r="A157" s="135">
        <v>34311</v>
      </c>
      <c r="B157" s="118" t="s">
        <v>155</v>
      </c>
      <c r="C157" s="181">
        <f t="shared" si="1"/>
        <v>6156</v>
      </c>
      <c r="D157" s="228">
        <v>0</v>
      </c>
      <c r="E157" s="228">
        <v>0</v>
      </c>
      <c r="F157" s="229">
        <v>3533</v>
      </c>
      <c r="G157" s="229">
        <v>0</v>
      </c>
      <c r="H157" s="202">
        <v>0</v>
      </c>
      <c r="I157" s="202">
        <v>0</v>
      </c>
      <c r="J157" s="260">
        <v>3523</v>
      </c>
      <c r="K157" s="266">
        <v>-900</v>
      </c>
      <c r="L157" s="202">
        <v>0</v>
      </c>
      <c r="M157" s="202">
        <v>0</v>
      </c>
      <c r="N157" s="202">
        <v>0</v>
      </c>
      <c r="O157" s="202">
        <v>0</v>
      </c>
      <c r="P157" s="202">
        <v>0</v>
      </c>
      <c r="Q157" s="202">
        <v>0</v>
      </c>
      <c r="R157" s="231">
        <v>5576</v>
      </c>
      <c r="S157" s="231">
        <v>5576</v>
      </c>
      <c r="T157" s="105"/>
      <c r="U157" s="105"/>
      <c r="V157" s="105"/>
      <c r="W157" s="105"/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105"/>
      <c r="AH157" s="105"/>
      <c r="AI157" s="105"/>
      <c r="AJ157" s="105"/>
      <c r="AK157" s="105"/>
      <c r="AL157" s="105"/>
      <c r="AM157" s="105"/>
      <c r="AN157" s="105"/>
      <c r="AO157" s="105"/>
      <c r="AP157" s="105"/>
      <c r="AQ157" s="105"/>
      <c r="AR157" s="105"/>
      <c r="AS157" s="105"/>
      <c r="AT157" s="105"/>
      <c r="AU157" s="105"/>
      <c r="AV157" s="105"/>
      <c r="AW157" s="105"/>
      <c r="AX157" s="105"/>
      <c r="AY157" s="105"/>
      <c r="AZ157" s="105"/>
      <c r="BA157" s="105"/>
      <c r="BB157" s="105"/>
      <c r="BC157" s="105"/>
      <c r="BD157" s="105"/>
      <c r="BE157" s="105"/>
      <c r="BF157" s="105"/>
      <c r="BG157" s="105"/>
      <c r="BH157" s="105"/>
      <c r="BI157" s="105"/>
      <c r="BJ157" s="105"/>
      <c r="BK157" s="105"/>
      <c r="BL157" s="105"/>
      <c r="BM157" s="105"/>
      <c r="BN157" s="105"/>
    </row>
    <row r="158" spans="1:66" s="126" customFormat="1">
      <c r="A158" s="136">
        <v>3432</v>
      </c>
      <c r="B158" s="116" t="s">
        <v>83</v>
      </c>
      <c r="C158" s="284">
        <f t="shared" si="1"/>
        <v>0</v>
      </c>
      <c r="D158" s="225">
        <v>0</v>
      </c>
      <c r="E158" s="225">
        <v>0</v>
      </c>
      <c r="F158" s="226">
        <v>0</v>
      </c>
      <c r="G158" s="226">
        <v>0</v>
      </c>
      <c r="H158" s="227">
        <v>0</v>
      </c>
      <c r="I158" s="227">
        <v>0</v>
      </c>
      <c r="J158" s="258">
        <v>0</v>
      </c>
      <c r="K158" s="265">
        <v>0</v>
      </c>
      <c r="L158" s="227">
        <v>0</v>
      </c>
      <c r="M158" s="227">
        <v>0</v>
      </c>
      <c r="N158" s="227">
        <v>0</v>
      </c>
      <c r="O158" s="227">
        <v>0</v>
      </c>
      <c r="P158" s="227">
        <v>0</v>
      </c>
      <c r="Q158" s="227">
        <v>0</v>
      </c>
      <c r="R158" s="227"/>
      <c r="S158" s="227"/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  <c r="AI158" s="105"/>
      <c r="AJ158" s="105"/>
      <c r="AK158" s="105"/>
      <c r="AL158" s="105"/>
      <c r="AM158" s="105"/>
      <c r="AN158" s="105"/>
      <c r="AO158" s="105"/>
      <c r="AP158" s="105"/>
      <c r="AQ158" s="105"/>
      <c r="AR158" s="105"/>
      <c r="AS158" s="105"/>
      <c r="AT158" s="105"/>
      <c r="AU158" s="105"/>
      <c r="AV158" s="105"/>
      <c r="AW158" s="105"/>
      <c r="AX158" s="105"/>
      <c r="AY158" s="105"/>
      <c r="AZ158" s="105"/>
      <c r="BA158" s="105"/>
      <c r="BB158" s="105"/>
      <c r="BC158" s="105"/>
      <c r="BD158" s="105"/>
      <c r="BE158" s="105"/>
      <c r="BF158" s="105"/>
      <c r="BG158" s="105"/>
      <c r="BH158" s="105"/>
      <c r="BI158" s="105"/>
      <c r="BJ158" s="105"/>
      <c r="BK158" s="105"/>
      <c r="BL158" s="105"/>
      <c r="BM158" s="105"/>
      <c r="BN158" s="105"/>
    </row>
    <row r="159" spans="1:66" s="113" customFormat="1">
      <c r="A159" s="137">
        <v>3433</v>
      </c>
      <c r="B159" s="132" t="s">
        <v>57</v>
      </c>
      <c r="C159" s="284">
        <f t="shared" si="1"/>
        <v>70</v>
      </c>
      <c r="D159" s="227">
        <v>0</v>
      </c>
      <c r="E159" s="227">
        <v>0</v>
      </c>
      <c r="F159" s="226">
        <v>0</v>
      </c>
      <c r="G159" s="226">
        <v>0</v>
      </c>
      <c r="H159" s="227">
        <v>0</v>
      </c>
      <c r="I159" s="227">
        <v>0</v>
      </c>
      <c r="J159" s="258">
        <v>20</v>
      </c>
      <c r="K159" s="265">
        <v>50</v>
      </c>
      <c r="L159" s="227">
        <v>0</v>
      </c>
      <c r="M159" s="227">
        <v>0</v>
      </c>
      <c r="N159" s="227">
        <v>0</v>
      </c>
      <c r="O159" s="227">
        <v>0</v>
      </c>
      <c r="P159" s="227">
        <v>0</v>
      </c>
      <c r="Q159" s="227">
        <v>0</v>
      </c>
      <c r="R159" s="227"/>
      <c r="S159" s="227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  <c r="AJ159" s="100"/>
      <c r="AK159" s="100"/>
      <c r="AL159" s="100"/>
      <c r="AM159" s="100"/>
      <c r="AN159" s="100"/>
      <c r="AO159" s="100"/>
      <c r="AP159" s="100"/>
      <c r="AQ159" s="100"/>
      <c r="AR159" s="100"/>
      <c r="AS159" s="100"/>
      <c r="AT159" s="100"/>
      <c r="AU159" s="100"/>
      <c r="AV159" s="100"/>
      <c r="AW159" s="100"/>
      <c r="AX159" s="100"/>
      <c r="AY159" s="100"/>
      <c r="AZ159" s="100"/>
      <c r="BA159" s="100"/>
      <c r="BB159" s="100"/>
      <c r="BC159" s="100"/>
      <c r="BD159" s="100"/>
      <c r="BE159" s="100"/>
      <c r="BF159" s="100"/>
      <c r="BG159" s="100"/>
      <c r="BH159" s="100"/>
      <c r="BI159" s="100"/>
      <c r="BJ159" s="100"/>
      <c r="BK159" s="100"/>
      <c r="BL159" s="100"/>
      <c r="BM159" s="100"/>
      <c r="BN159" s="100"/>
    </row>
    <row r="160" spans="1:66">
      <c r="A160" s="138">
        <v>4</v>
      </c>
      <c r="B160" s="179"/>
      <c r="C160" s="173">
        <f>SUM(D160:Q160)</f>
        <v>259870.43</v>
      </c>
      <c r="D160" s="245">
        <v>0</v>
      </c>
      <c r="E160" s="245">
        <v>0</v>
      </c>
      <c r="F160" s="246">
        <v>0</v>
      </c>
      <c r="G160" s="246">
        <f>G161+G164</f>
        <v>45711</v>
      </c>
      <c r="H160" s="247">
        <v>0</v>
      </c>
      <c r="I160" s="247">
        <v>0</v>
      </c>
      <c r="J160" s="276">
        <f>J164</f>
        <v>207929</v>
      </c>
      <c r="K160" s="277">
        <f>K161+K164</f>
        <v>6230.43</v>
      </c>
      <c r="L160" s="247">
        <v>0</v>
      </c>
      <c r="M160" s="247">
        <v>0</v>
      </c>
      <c r="N160" s="247">
        <v>0</v>
      </c>
      <c r="O160" s="247">
        <v>0</v>
      </c>
      <c r="P160" s="247">
        <v>0</v>
      </c>
      <c r="Q160" s="247">
        <v>0</v>
      </c>
      <c r="R160" s="247">
        <v>27910</v>
      </c>
      <c r="S160" s="247">
        <v>27910</v>
      </c>
    </row>
    <row r="161" spans="1:66" ht="54.75">
      <c r="A161" s="139">
        <v>41</v>
      </c>
      <c r="B161" s="140" t="s">
        <v>71</v>
      </c>
      <c r="C161" s="177">
        <f t="shared" ref="C161:C185" si="2">SUM(D161:Q161)</f>
        <v>0</v>
      </c>
      <c r="D161" s="201">
        <v>0</v>
      </c>
      <c r="E161" s="201">
        <v>0</v>
      </c>
      <c r="F161" s="248">
        <v>0</v>
      </c>
      <c r="G161" s="248">
        <v>0</v>
      </c>
      <c r="H161" s="201">
        <v>0</v>
      </c>
      <c r="I161" s="201">
        <v>0</v>
      </c>
      <c r="J161" s="278">
        <v>0</v>
      </c>
      <c r="K161" s="279">
        <v>0</v>
      </c>
      <c r="L161" s="201">
        <v>0</v>
      </c>
      <c r="M161" s="201">
        <v>0</v>
      </c>
      <c r="N161" s="201">
        <v>0</v>
      </c>
      <c r="O161" s="201">
        <v>0</v>
      </c>
      <c r="P161" s="201">
        <v>0</v>
      </c>
      <c r="Q161" s="201">
        <v>0</v>
      </c>
      <c r="R161" s="201"/>
      <c r="S161" s="201"/>
    </row>
    <row r="162" spans="1:66">
      <c r="A162" s="139">
        <v>412</v>
      </c>
      <c r="B162" s="141" t="s">
        <v>69</v>
      </c>
      <c r="C162" s="177">
        <f t="shared" si="2"/>
        <v>0</v>
      </c>
      <c r="D162" s="201">
        <v>0</v>
      </c>
      <c r="E162" s="201">
        <v>0</v>
      </c>
      <c r="F162" s="248">
        <v>0</v>
      </c>
      <c r="G162" s="248">
        <v>0</v>
      </c>
      <c r="H162" s="201">
        <v>0</v>
      </c>
      <c r="I162" s="201">
        <v>0</v>
      </c>
      <c r="J162" s="278">
        <v>0</v>
      </c>
      <c r="K162" s="279">
        <v>0</v>
      </c>
      <c r="L162" s="201">
        <v>0</v>
      </c>
      <c r="M162" s="201">
        <v>0</v>
      </c>
      <c r="N162" s="201">
        <v>0</v>
      </c>
      <c r="O162" s="201">
        <v>0</v>
      </c>
      <c r="P162" s="201">
        <v>0</v>
      </c>
      <c r="Q162" s="201">
        <v>0</v>
      </c>
      <c r="R162" s="201"/>
      <c r="S162" s="201"/>
    </row>
    <row r="163" spans="1:66">
      <c r="A163" s="142">
        <v>4124</v>
      </c>
      <c r="B163" s="133" t="s">
        <v>70</v>
      </c>
      <c r="C163" s="172">
        <f t="shared" si="2"/>
        <v>0</v>
      </c>
      <c r="D163" s="240">
        <v>0</v>
      </c>
      <c r="E163" s="240">
        <v>0</v>
      </c>
      <c r="F163" s="239">
        <v>0</v>
      </c>
      <c r="G163" s="239">
        <v>0</v>
      </c>
      <c r="H163" s="240">
        <v>0</v>
      </c>
      <c r="I163" s="240">
        <v>0</v>
      </c>
      <c r="J163" s="260">
        <v>0</v>
      </c>
      <c r="K163" s="269">
        <v>0</v>
      </c>
      <c r="L163" s="240">
        <v>0</v>
      </c>
      <c r="M163" s="240">
        <v>0</v>
      </c>
      <c r="N163" s="240">
        <v>0</v>
      </c>
      <c r="O163" s="240">
        <v>0</v>
      </c>
      <c r="P163" s="240">
        <v>0</v>
      </c>
      <c r="Q163" s="240">
        <v>0</v>
      </c>
      <c r="R163" s="240"/>
      <c r="S163" s="240"/>
    </row>
    <row r="164" spans="1:66" ht="55.5" thickBot="1">
      <c r="A164" s="101">
        <v>42</v>
      </c>
      <c r="B164" s="143" t="s">
        <v>22</v>
      </c>
      <c r="C164" s="175">
        <f t="shared" si="2"/>
        <v>259870.43</v>
      </c>
      <c r="D164" s="200">
        <v>0</v>
      </c>
      <c r="E164" s="200">
        <v>0</v>
      </c>
      <c r="F164" s="215">
        <v>0</v>
      </c>
      <c r="G164" s="215">
        <f>G165</f>
        <v>45711</v>
      </c>
      <c r="H164" s="200">
        <v>0</v>
      </c>
      <c r="I164" s="200">
        <v>0</v>
      </c>
      <c r="J164" s="272">
        <f>J165+J178</f>
        <v>207929</v>
      </c>
      <c r="K164" s="273">
        <f>K165+K178+K183</f>
        <v>6230.43</v>
      </c>
      <c r="L164" s="200">
        <v>0</v>
      </c>
      <c r="M164" s="200">
        <v>0</v>
      </c>
      <c r="N164" s="200">
        <v>0</v>
      </c>
      <c r="O164" s="200">
        <v>0</v>
      </c>
      <c r="P164" s="200">
        <v>0</v>
      </c>
      <c r="Q164" s="200">
        <v>0</v>
      </c>
      <c r="R164" s="200">
        <v>27910</v>
      </c>
      <c r="S164" s="200">
        <v>27910</v>
      </c>
    </row>
    <row r="165" spans="1:66" s="104" customFormat="1">
      <c r="A165" s="103">
        <v>422</v>
      </c>
      <c r="B165" s="144" t="s">
        <v>23</v>
      </c>
      <c r="C165" s="176">
        <f t="shared" si="2"/>
        <v>257851.43</v>
      </c>
      <c r="D165" s="209">
        <v>0</v>
      </c>
      <c r="E165" s="209">
        <v>0</v>
      </c>
      <c r="F165" s="217">
        <v>0</v>
      </c>
      <c r="G165" s="217">
        <f>G175</f>
        <v>45711</v>
      </c>
      <c r="H165" s="209">
        <v>0</v>
      </c>
      <c r="I165" s="209">
        <v>0</v>
      </c>
      <c r="J165" s="274">
        <f>J166+J170+J172+J175+J177</f>
        <v>205910</v>
      </c>
      <c r="K165" s="275">
        <f>K166+K170+K172+K175+K177</f>
        <v>6230.43</v>
      </c>
      <c r="L165" s="209">
        <v>0</v>
      </c>
      <c r="M165" s="209">
        <v>0</v>
      </c>
      <c r="N165" s="203">
        <v>0</v>
      </c>
      <c r="O165" s="203">
        <v>0</v>
      </c>
      <c r="P165" s="203">
        <v>0</v>
      </c>
      <c r="Q165" s="209">
        <v>0</v>
      </c>
      <c r="R165" s="209">
        <v>19335</v>
      </c>
      <c r="S165" s="209">
        <v>19335</v>
      </c>
      <c r="T165" s="105"/>
      <c r="U165" s="105"/>
      <c r="V165" s="105"/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105"/>
      <c r="AH165" s="105"/>
      <c r="AI165" s="105"/>
      <c r="AJ165" s="105"/>
      <c r="AK165" s="105"/>
      <c r="AL165" s="105"/>
      <c r="AM165" s="105"/>
      <c r="AN165" s="105"/>
      <c r="AO165" s="105"/>
      <c r="AP165" s="105"/>
      <c r="AQ165" s="105"/>
      <c r="AR165" s="105"/>
      <c r="AS165" s="105"/>
      <c r="AT165" s="105"/>
      <c r="AU165" s="105"/>
      <c r="AV165" s="105"/>
      <c r="AW165" s="105"/>
      <c r="AX165" s="105"/>
      <c r="AY165" s="105"/>
      <c r="AZ165" s="105"/>
      <c r="BA165" s="105"/>
      <c r="BB165" s="105"/>
      <c r="BC165" s="105"/>
      <c r="BD165" s="105"/>
      <c r="BE165" s="105"/>
      <c r="BF165" s="105"/>
      <c r="BG165" s="105"/>
      <c r="BH165" s="105"/>
      <c r="BI165" s="105"/>
      <c r="BJ165" s="105"/>
      <c r="BK165" s="105"/>
      <c r="BL165" s="105"/>
      <c r="BM165" s="105"/>
      <c r="BN165" s="105"/>
    </row>
    <row r="166" spans="1:66" s="113" customFormat="1">
      <c r="A166" s="111">
        <v>4221</v>
      </c>
      <c r="B166" s="145" t="s">
        <v>52</v>
      </c>
      <c r="C166" s="178">
        <f t="shared" si="2"/>
        <v>12775.4</v>
      </c>
      <c r="D166" s="220">
        <v>0</v>
      </c>
      <c r="E166" s="220">
        <v>0</v>
      </c>
      <c r="F166" s="219">
        <v>0</v>
      </c>
      <c r="G166" s="219">
        <v>0</v>
      </c>
      <c r="H166" s="220">
        <v>0</v>
      </c>
      <c r="I166" s="220">
        <v>0</v>
      </c>
      <c r="J166" s="258">
        <f>J167+J168+J169</f>
        <v>18120</v>
      </c>
      <c r="K166" s="259">
        <f>K167+K168+K169</f>
        <v>-5344.6</v>
      </c>
      <c r="L166" s="220">
        <v>0</v>
      </c>
      <c r="M166" s="220">
        <v>0</v>
      </c>
      <c r="N166" s="220">
        <v>0</v>
      </c>
      <c r="O166" s="220">
        <v>0</v>
      </c>
      <c r="P166" s="220">
        <v>0</v>
      </c>
      <c r="Q166" s="220">
        <v>0</v>
      </c>
      <c r="R166" s="220">
        <v>14620</v>
      </c>
      <c r="S166" s="220">
        <v>14620</v>
      </c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  <c r="AI166" s="100"/>
      <c r="AJ166" s="100"/>
      <c r="AK166" s="100"/>
      <c r="AL166" s="100"/>
      <c r="AM166" s="100"/>
      <c r="AN166" s="100"/>
      <c r="AO166" s="100"/>
      <c r="AP166" s="100"/>
      <c r="AQ166" s="100"/>
      <c r="AR166" s="100"/>
      <c r="AS166" s="100"/>
      <c r="AT166" s="100"/>
      <c r="AU166" s="100"/>
      <c r="AV166" s="100"/>
      <c r="AW166" s="100"/>
      <c r="AX166" s="100"/>
      <c r="AY166" s="100"/>
      <c r="AZ166" s="100"/>
      <c r="BA166" s="100"/>
      <c r="BB166" s="100"/>
      <c r="BC166" s="100"/>
      <c r="BD166" s="100"/>
      <c r="BE166" s="100"/>
      <c r="BF166" s="100"/>
      <c r="BG166" s="100"/>
      <c r="BH166" s="100"/>
      <c r="BI166" s="100"/>
      <c r="BJ166" s="100"/>
      <c r="BK166" s="100"/>
      <c r="BL166" s="100"/>
      <c r="BM166" s="100"/>
      <c r="BN166" s="100"/>
    </row>
    <row r="167" spans="1:66">
      <c r="A167" s="146">
        <v>42211</v>
      </c>
      <c r="B167" s="147" t="s">
        <v>159</v>
      </c>
      <c r="C167" s="172">
        <f t="shared" si="2"/>
        <v>6438.38</v>
      </c>
      <c r="D167" s="249">
        <v>0</v>
      </c>
      <c r="E167" s="249">
        <v>0</v>
      </c>
      <c r="F167" s="250">
        <v>0</v>
      </c>
      <c r="G167" s="250">
        <v>0</v>
      </c>
      <c r="H167" s="249">
        <v>0</v>
      </c>
      <c r="I167" s="249">
        <v>0</v>
      </c>
      <c r="J167" s="260">
        <v>6500</v>
      </c>
      <c r="K167" s="280">
        <v>-61.62</v>
      </c>
      <c r="L167" s="249">
        <v>0</v>
      </c>
      <c r="M167" s="249">
        <v>0</v>
      </c>
      <c r="N167" s="249">
        <v>0</v>
      </c>
      <c r="O167" s="249">
        <v>0</v>
      </c>
      <c r="P167" s="249">
        <v>0</v>
      </c>
      <c r="Q167" s="249">
        <v>0</v>
      </c>
      <c r="R167" s="212">
        <v>7715</v>
      </c>
      <c r="S167" s="212">
        <v>7715</v>
      </c>
    </row>
    <row r="168" spans="1:66">
      <c r="A168" s="146">
        <v>42212</v>
      </c>
      <c r="B168" s="147" t="s">
        <v>177</v>
      </c>
      <c r="C168" s="172">
        <f t="shared" si="2"/>
        <v>1319.8899999999999</v>
      </c>
      <c r="D168" s="249">
        <v>0</v>
      </c>
      <c r="E168" s="249">
        <v>0</v>
      </c>
      <c r="F168" s="250">
        <v>0</v>
      </c>
      <c r="G168" s="250">
        <v>0</v>
      </c>
      <c r="H168" s="249">
        <v>0</v>
      </c>
      <c r="I168" s="249">
        <v>0</v>
      </c>
      <c r="J168" s="260">
        <v>3500</v>
      </c>
      <c r="K168" s="280">
        <v>-2180.11</v>
      </c>
      <c r="L168" s="249">
        <v>0</v>
      </c>
      <c r="M168" s="249">
        <v>0</v>
      </c>
      <c r="N168" s="249">
        <v>0</v>
      </c>
      <c r="O168" s="249">
        <v>0</v>
      </c>
      <c r="P168" s="249">
        <v>0</v>
      </c>
      <c r="Q168" s="249">
        <v>0</v>
      </c>
      <c r="R168" s="212">
        <v>0</v>
      </c>
      <c r="S168" s="212">
        <v>0</v>
      </c>
    </row>
    <row r="169" spans="1:66">
      <c r="A169" s="146">
        <v>42219</v>
      </c>
      <c r="B169" s="147" t="s">
        <v>160</v>
      </c>
      <c r="C169" s="172">
        <f t="shared" si="2"/>
        <v>5017.13</v>
      </c>
      <c r="D169" s="249">
        <v>0</v>
      </c>
      <c r="E169" s="249">
        <v>0</v>
      </c>
      <c r="F169" s="250">
        <v>0</v>
      </c>
      <c r="G169" s="250">
        <v>0</v>
      </c>
      <c r="H169" s="249">
        <v>0</v>
      </c>
      <c r="I169" s="249">
        <v>0</v>
      </c>
      <c r="J169" s="260">
        <v>8120</v>
      </c>
      <c r="K169" s="280">
        <v>-3102.87</v>
      </c>
      <c r="L169" s="249">
        <v>0</v>
      </c>
      <c r="M169" s="249">
        <v>0</v>
      </c>
      <c r="N169" s="249">
        <v>0</v>
      </c>
      <c r="O169" s="249">
        <v>0</v>
      </c>
      <c r="P169" s="249">
        <v>0</v>
      </c>
      <c r="Q169" s="249">
        <v>0</v>
      </c>
      <c r="R169" s="212">
        <v>6905</v>
      </c>
      <c r="S169" s="212">
        <v>6905</v>
      </c>
    </row>
    <row r="170" spans="1:66" s="113" customFormat="1">
      <c r="A170" s="111">
        <v>4222</v>
      </c>
      <c r="B170" s="145" t="s">
        <v>53</v>
      </c>
      <c r="C170" s="178">
        <f t="shared" si="2"/>
        <v>3640</v>
      </c>
      <c r="D170" s="220">
        <v>0</v>
      </c>
      <c r="E170" s="220">
        <v>0</v>
      </c>
      <c r="F170" s="219">
        <v>0</v>
      </c>
      <c r="G170" s="219">
        <v>0</v>
      </c>
      <c r="H170" s="220">
        <v>0</v>
      </c>
      <c r="I170" s="220">
        <v>0</v>
      </c>
      <c r="J170" s="258">
        <f>J171</f>
        <v>4000</v>
      </c>
      <c r="K170" s="259">
        <f>K171</f>
        <v>-360</v>
      </c>
      <c r="L170" s="220">
        <v>0</v>
      </c>
      <c r="M170" s="220">
        <v>0</v>
      </c>
      <c r="N170" s="220">
        <v>0</v>
      </c>
      <c r="O170" s="220">
        <v>0</v>
      </c>
      <c r="P170" s="220">
        <v>0</v>
      </c>
      <c r="Q170" s="220">
        <v>0</v>
      </c>
      <c r="R170" s="220">
        <v>0</v>
      </c>
      <c r="S170" s="220">
        <v>0</v>
      </c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  <c r="AI170" s="100"/>
      <c r="AJ170" s="100"/>
      <c r="AK170" s="100"/>
      <c r="AL170" s="100"/>
      <c r="AM170" s="100"/>
      <c r="AN170" s="100"/>
      <c r="AO170" s="100"/>
      <c r="AP170" s="100"/>
      <c r="AQ170" s="100"/>
      <c r="AR170" s="100"/>
      <c r="AS170" s="100"/>
      <c r="AT170" s="100"/>
      <c r="AU170" s="100"/>
      <c r="AV170" s="100"/>
      <c r="AW170" s="100"/>
      <c r="AX170" s="100"/>
      <c r="AY170" s="100"/>
      <c r="AZ170" s="100"/>
      <c r="BA170" s="100"/>
      <c r="BB170" s="100"/>
      <c r="BC170" s="100"/>
      <c r="BD170" s="100"/>
      <c r="BE170" s="100"/>
      <c r="BF170" s="100"/>
      <c r="BG170" s="100"/>
      <c r="BH170" s="100"/>
      <c r="BI170" s="100"/>
      <c r="BJ170" s="100"/>
      <c r="BK170" s="100"/>
      <c r="BL170" s="100"/>
      <c r="BM170" s="100"/>
      <c r="BN170" s="100"/>
    </row>
    <row r="171" spans="1:66" s="100" customFormat="1">
      <c r="A171" s="148">
        <v>42222</v>
      </c>
      <c r="B171" s="149" t="s">
        <v>185</v>
      </c>
      <c r="C171" s="172">
        <f t="shared" si="2"/>
        <v>3640</v>
      </c>
      <c r="D171" s="230">
        <v>0</v>
      </c>
      <c r="E171" s="230">
        <v>0</v>
      </c>
      <c r="F171" s="251">
        <v>0</v>
      </c>
      <c r="G171" s="251">
        <v>0</v>
      </c>
      <c r="H171" s="230">
        <v>0</v>
      </c>
      <c r="I171" s="230">
        <v>0</v>
      </c>
      <c r="J171" s="260">
        <v>4000</v>
      </c>
      <c r="K171" s="264">
        <v>-360</v>
      </c>
      <c r="L171" s="230">
        <v>0</v>
      </c>
      <c r="M171" s="230">
        <v>0</v>
      </c>
      <c r="N171" s="230">
        <v>0</v>
      </c>
      <c r="O171" s="230">
        <v>0</v>
      </c>
      <c r="P171" s="230">
        <v>0</v>
      </c>
      <c r="Q171" s="230">
        <v>0</v>
      </c>
      <c r="R171" s="230"/>
      <c r="S171" s="230"/>
    </row>
    <row r="172" spans="1:66" s="113" customFormat="1">
      <c r="A172" s="111">
        <v>4223</v>
      </c>
      <c r="B172" s="145" t="s">
        <v>60</v>
      </c>
      <c r="C172" s="178">
        <f t="shared" si="2"/>
        <v>5150.0300000000007</v>
      </c>
      <c r="D172" s="220">
        <v>0</v>
      </c>
      <c r="E172" s="220">
        <v>0</v>
      </c>
      <c r="F172" s="219">
        <v>0</v>
      </c>
      <c r="G172" s="219">
        <v>0</v>
      </c>
      <c r="H172" s="220">
        <v>0</v>
      </c>
      <c r="I172" s="220">
        <v>0</v>
      </c>
      <c r="J172" s="258">
        <f>J173+J174</f>
        <v>10215</v>
      </c>
      <c r="K172" s="259">
        <f>K173+K174</f>
        <v>-5064.9699999999993</v>
      </c>
      <c r="L172" s="220">
        <v>0</v>
      </c>
      <c r="M172" s="220">
        <v>0</v>
      </c>
      <c r="N172" s="220">
        <v>0</v>
      </c>
      <c r="O172" s="220">
        <v>0</v>
      </c>
      <c r="P172" s="220">
        <v>0</v>
      </c>
      <c r="Q172" s="220">
        <v>0</v>
      </c>
      <c r="R172" s="220">
        <v>4715</v>
      </c>
      <c r="S172" s="220">
        <v>4715</v>
      </c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  <c r="AJ172" s="100"/>
      <c r="AK172" s="100"/>
      <c r="AL172" s="100"/>
      <c r="AM172" s="100"/>
      <c r="AN172" s="100"/>
      <c r="AO172" s="100"/>
      <c r="AP172" s="100"/>
      <c r="AQ172" s="100"/>
      <c r="AR172" s="100"/>
      <c r="AS172" s="100"/>
      <c r="AT172" s="100"/>
      <c r="AU172" s="100"/>
      <c r="AV172" s="100"/>
      <c r="AW172" s="100"/>
      <c r="AX172" s="100"/>
      <c r="AY172" s="100"/>
      <c r="AZ172" s="100"/>
      <c r="BA172" s="100"/>
      <c r="BB172" s="100"/>
      <c r="BC172" s="100"/>
      <c r="BD172" s="100"/>
      <c r="BE172" s="100"/>
      <c r="BF172" s="100"/>
      <c r="BG172" s="100"/>
      <c r="BH172" s="100"/>
      <c r="BI172" s="100"/>
      <c r="BJ172" s="100"/>
      <c r="BK172" s="100"/>
      <c r="BL172" s="100"/>
      <c r="BM172" s="100"/>
      <c r="BN172" s="100"/>
    </row>
    <row r="173" spans="1:66" s="100" customFormat="1">
      <c r="A173" s="148">
        <v>42231</v>
      </c>
      <c r="B173" s="149" t="s">
        <v>178</v>
      </c>
      <c r="C173" s="172">
        <f t="shared" si="2"/>
        <v>3925.38</v>
      </c>
      <c r="D173" s="230">
        <v>0</v>
      </c>
      <c r="E173" s="230">
        <v>0</v>
      </c>
      <c r="F173" s="251">
        <v>0</v>
      </c>
      <c r="G173" s="251">
        <v>0</v>
      </c>
      <c r="H173" s="230">
        <v>0</v>
      </c>
      <c r="I173" s="230">
        <v>0</v>
      </c>
      <c r="J173" s="260">
        <v>5500</v>
      </c>
      <c r="K173" s="264">
        <v>-1574.62</v>
      </c>
      <c r="L173" s="230">
        <v>0</v>
      </c>
      <c r="M173" s="230">
        <v>0</v>
      </c>
      <c r="N173" s="230">
        <v>0</v>
      </c>
      <c r="O173" s="230">
        <v>0</v>
      </c>
      <c r="P173" s="230">
        <v>0</v>
      </c>
      <c r="Q173" s="230">
        <v>0</v>
      </c>
      <c r="R173" s="212">
        <v>0</v>
      </c>
      <c r="S173" s="212">
        <v>0</v>
      </c>
    </row>
    <row r="174" spans="1:66">
      <c r="A174" s="146">
        <v>42239</v>
      </c>
      <c r="B174" s="147" t="s">
        <v>161</v>
      </c>
      <c r="C174" s="172">
        <f t="shared" si="2"/>
        <v>1224.6500000000001</v>
      </c>
      <c r="D174" s="249">
        <v>0</v>
      </c>
      <c r="E174" s="249">
        <v>0</v>
      </c>
      <c r="F174" s="250">
        <v>0</v>
      </c>
      <c r="G174" s="250">
        <v>0</v>
      </c>
      <c r="H174" s="249">
        <v>0</v>
      </c>
      <c r="I174" s="249">
        <v>0</v>
      </c>
      <c r="J174" s="260">
        <v>4715</v>
      </c>
      <c r="K174" s="280">
        <v>-3490.35</v>
      </c>
      <c r="L174" s="249">
        <v>0</v>
      </c>
      <c r="M174" s="249">
        <v>0</v>
      </c>
      <c r="N174" s="249">
        <v>0</v>
      </c>
      <c r="O174" s="249">
        <v>0</v>
      </c>
      <c r="P174" s="249">
        <v>0</v>
      </c>
      <c r="Q174" s="249">
        <v>0</v>
      </c>
      <c r="R174" s="212">
        <v>4718</v>
      </c>
      <c r="S174" s="212">
        <v>4718</v>
      </c>
    </row>
    <row r="175" spans="1:66" s="113" customFormat="1">
      <c r="A175" s="111">
        <v>4226</v>
      </c>
      <c r="B175" s="145" t="s">
        <v>54</v>
      </c>
      <c r="C175" s="178">
        <f t="shared" si="2"/>
        <v>236286</v>
      </c>
      <c r="D175" s="220">
        <v>0</v>
      </c>
      <c r="E175" s="220">
        <v>0</v>
      </c>
      <c r="F175" s="219">
        <v>0</v>
      </c>
      <c r="G175" s="219">
        <f>G176</f>
        <v>45711</v>
      </c>
      <c r="H175" s="220">
        <v>0</v>
      </c>
      <c r="I175" s="220">
        <v>0</v>
      </c>
      <c r="J175" s="258">
        <f>J176</f>
        <v>173575</v>
      </c>
      <c r="K175" s="259">
        <f>K176</f>
        <v>17000</v>
      </c>
      <c r="L175" s="220">
        <v>0</v>
      </c>
      <c r="M175" s="220">
        <v>0</v>
      </c>
      <c r="N175" s="220">
        <v>0</v>
      </c>
      <c r="O175" s="220">
        <v>0</v>
      </c>
      <c r="P175" s="220">
        <v>0</v>
      </c>
      <c r="Q175" s="220">
        <v>0</v>
      </c>
      <c r="R175" s="220"/>
      <c r="S175" s="22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  <c r="AJ175" s="100"/>
      <c r="AK175" s="100"/>
      <c r="AL175" s="100"/>
      <c r="AM175" s="100"/>
      <c r="AN175" s="100"/>
      <c r="AO175" s="100"/>
      <c r="AP175" s="100"/>
      <c r="AQ175" s="100"/>
      <c r="AR175" s="100"/>
      <c r="AS175" s="100"/>
      <c r="AT175" s="100"/>
      <c r="AU175" s="100"/>
      <c r="AV175" s="100"/>
      <c r="AW175" s="100"/>
      <c r="AX175" s="100"/>
      <c r="AY175" s="100"/>
      <c r="AZ175" s="100"/>
      <c r="BA175" s="100"/>
      <c r="BB175" s="100"/>
      <c r="BC175" s="100"/>
      <c r="BD175" s="100"/>
      <c r="BE175" s="100"/>
      <c r="BF175" s="100"/>
      <c r="BG175" s="100"/>
      <c r="BH175" s="100"/>
      <c r="BI175" s="100"/>
      <c r="BJ175" s="100"/>
      <c r="BK175" s="100"/>
      <c r="BL175" s="100"/>
      <c r="BM175" s="100"/>
      <c r="BN175" s="100"/>
    </row>
    <row r="176" spans="1:66">
      <c r="A176" s="146">
        <v>42262</v>
      </c>
      <c r="B176" s="147" t="s">
        <v>162</v>
      </c>
      <c r="C176" s="172">
        <f t="shared" si="2"/>
        <v>236286</v>
      </c>
      <c r="D176" s="249">
        <v>0</v>
      </c>
      <c r="E176" s="249">
        <v>0</v>
      </c>
      <c r="F176" s="250">
        <v>0</v>
      </c>
      <c r="G176" s="250">
        <v>45711</v>
      </c>
      <c r="H176" s="249">
        <v>0</v>
      </c>
      <c r="I176" s="249">
        <v>0</v>
      </c>
      <c r="J176" s="260">
        <v>173575</v>
      </c>
      <c r="K176" s="280">
        <v>17000</v>
      </c>
      <c r="L176" s="249">
        <v>0</v>
      </c>
      <c r="M176" s="249">
        <v>0</v>
      </c>
      <c r="N176" s="249">
        <v>0</v>
      </c>
      <c r="O176" s="249">
        <v>0</v>
      </c>
      <c r="P176" s="249">
        <v>0</v>
      </c>
      <c r="Q176" s="249">
        <v>0</v>
      </c>
      <c r="R176" s="212"/>
      <c r="S176" s="212"/>
    </row>
    <row r="177" spans="1:66" s="113" customFormat="1">
      <c r="A177" s="111">
        <v>4227</v>
      </c>
      <c r="B177" s="145" t="s">
        <v>55</v>
      </c>
      <c r="C177" s="178">
        <f t="shared" si="2"/>
        <v>0</v>
      </c>
      <c r="D177" s="220">
        <v>0</v>
      </c>
      <c r="E177" s="220">
        <v>0</v>
      </c>
      <c r="F177" s="219">
        <v>0</v>
      </c>
      <c r="G177" s="219">
        <v>0</v>
      </c>
      <c r="H177" s="220">
        <v>0</v>
      </c>
      <c r="I177" s="220">
        <v>0</v>
      </c>
      <c r="J177" s="258">
        <v>0</v>
      </c>
      <c r="K177" s="259">
        <v>0</v>
      </c>
      <c r="L177" s="220">
        <v>0</v>
      </c>
      <c r="M177" s="220">
        <v>0</v>
      </c>
      <c r="N177" s="220">
        <v>0</v>
      </c>
      <c r="O177" s="220">
        <v>0</v>
      </c>
      <c r="P177" s="220">
        <v>0</v>
      </c>
      <c r="Q177" s="220">
        <v>0</v>
      </c>
      <c r="R177" s="220"/>
      <c r="S177" s="22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  <c r="AJ177" s="100"/>
      <c r="AK177" s="100"/>
      <c r="AL177" s="100"/>
      <c r="AM177" s="100"/>
      <c r="AN177" s="100"/>
      <c r="AO177" s="100"/>
      <c r="AP177" s="100"/>
      <c r="AQ177" s="100"/>
      <c r="AR177" s="100"/>
      <c r="AS177" s="100"/>
      <c r="AT177" s="100"/>
      <c r="AU177" s="100"/>
      <c r="AV177" s="100"/>
      <c r="AW177" s="100"/>
      <c r="AX177" s="100"/>
      <c r="AY177" s="100"/>
      <c r="AZ177" s="100"/>
      <c r="BA177" s="100"/>
      <c r="BB177" s="100"/>
      <c r="BC177" s="100"/>
      <c r="BD177" s="100"/>
      <c r="BE177" s="100"/>
      <c r="BF177" s="100"/>
      <c r="BG177" s="100"/>
      <c r="BH177" s="100"/>
      <c r="BI177" s="100"/>
      <c r="BJ177" s="100"/>
      <c r="BK177" s="100"/>
      <c r="BL177" s="100"/>
      <c r="BM177" s="100"/>
      <c r="BN177" s="100"/>
    </row>
    <row r="178" spans="1:66" s="104" customFormat="1">
      <c r="A178" s="107">
        <v>424</v>
      </c>
      <c r="B178" s="150" t="s">
        <v>24</v>
      </c>
      <c r="C178" s="177">
        <f t="shared" si="2"/>
        <v>2019</v>
      </c>
      <c r="D178" s="203">
        <v>0</v>
      </c>
      <c r="E178" s="203">
        <v>0</v>
      </c>
      <c r="F178" s="224">
        <v>0</v>
      </c>
      <c r="G178" s="224">
        <v>0</v>
      </c>
      <c r="H178" s="203">
        <v>0</v>
      </c>
      <c r="I178" s="203">
        <v>0</v>
      </c>
      <c r="J178" s="262">
        <f>J179</f>
        <v>2019</v>
      </c>
      <c r="K178" s="263">
        <f>K179</f>
        <v>0</v>
      </c>
      <c r="L178" s="203">
        <v>0</v>
      </c>
      <c r="M178" s="203">
        <v>0</v>
      </c>
      <c r="N178" s="203">
        <v>0</v>
      </c>
      <c r="O178" s="203">
        <v>0</v>
      </c>
      <c r="P178" s="203">
        <v>0</v>
      </c>
      <c r="Q178" s="203">
        <v>0</v>
      </c>
      <c r="R178" s="203">
        <v>0</v>
      </c>
      <c r="S178" s="203">
        <v>0</v>
      </c>
      <c r="T178" s="105"/>
      <c r="U178" s="105"/>
      <c r="V178" s="105"/>
      <c r="W178" s="105"/>
      <c r="X178" s="105"/>
      <c r="Y178" s="105"/>
      <c r="Z178" s="105"/>
      <c r="AA178" s="105"/>
      <c r="AB178" s="105"/>
      <c r="AC178" s="105"/>
      <c r="AD178" s="105"/>
      <c r="AE178" s="105"/>
      <c r="AF178" s="105"/>
      <c r="AG178" s="105"/>
      <c r="AH178" s="105"/>
      <c r="AI178" s="105"/>
      <c r="AJ178" s="105"/>
      <c r="AK178" s="105"/>
      <c r="AL178" s="105"/>
      <c r="AM178" s="105"/>
      <c r="AN178" s="105"/>
      <c r="AO178" s="105"/>
      <c r="AP178" s="105"/>
      <c r="AQ178" s="105"/>
      <c r="AR178" s="105"/>
      <c r="AS178" s="105"/>
      <c r="AT178" s="105"/>
      <c r="AU178" s="105"/>
      <c r="AV178" s="105"/>
      <c r="AW178" s="105"/>
      <c r="AX178" s="105"/>
      <c r="AY178" s="105"/>
      <c r="AZ178" s="105"/>
      <c r="BA178" s="105"/>
      <c r="BB178" s="105"/>
      <c r="BC178" s="105"/>
      <c r="BD178" s="105"/>
      <c r="BE178" s="105"/>
      <c r="BF178" s="105"/>
      <c r="BG178" s="105"/>
      <c r="BH178" s="105"/>
      <c r="BI178" s="105"/>
      <c r="BJ178" s="105"/>
      <c r="BK178" s="105"/>
      <c r="BL178" s="105"/>
      <c r="BM178" s="105"/>
      <c r="BN178" s="105"/>
    </row>
    <row r="179" spans="1:66" s="126" customFormat="1">
      <c r="A179" s="116">
        <v>4241</v>
      </c>
      <c r="B179" s="151" t="s">
        <v>56</v>
      </c>
      <c r="C179" s="178">
        <f t="shared" si="2"/>
        <v>2019</v>
      </c>
      <c r="D179" s="252">
        <v>0</v>
      </c>
      <c r="E179" s="252">
        <v>0</v>
      </c>
      <c r="F179" s="253">
        <v>0</v>
      </c>
      <c r="G179" s="253">
        <v>0</v>
      </c>
      <c r="H179" s="252">
        <v>0</v>
      </c>
      <c r="I179" s="252">
        <v>0</v>
      </c>
      <c r="J179" s="258">
        <f>J180</f>
        <v>2019</v>
      </c>
      <c r="K179" s="281">
        <f>K180</f>
        <v>0</v>
      </c>
      <c r="L179" s="252">
        <v>0</v>
      </c>
      <c r="M179" s="252">
        <v>0</v>
      </c>
      <c r="N179" s="252">
        <v>0</v>
      </c>
      <c r="O179" s="252">
        <v>0</v>
      </c>
      <c r="P179" s="252">
        <v>0</v>
      </c>
      <c r="Q179" s="252">
        <v>0</v>
      </c>
      <c r="R179" s="252">
        <v>2019</v>
      </c>
      <c r="S179" s="252">
        <v>2019</v>
      </c>
      <c r="T179" s="105"/>
      <c r="U179" s="105"/>
      <c r="V179" s="105"/>
      <c r="W179" s="105"/>
      <c r="X179" s="105"/>
      <c r="Y179" s="105"/>
      <c r="Z179" s="105"/>
      <c r="AA179" s="105"/>
      <c r="AB179" s="105"/>
      <c r="AC179" s="105"/>
      <c r="AD179" s="105"/>
      <c r="AE179" s="105"/>
      <c r="AF179" s="105"/>
      <c r="AG179" s="105"/>
      <c r="AH179" s="105"/>
      <c r="AI179" s="105"/>
      <c r="AJ179" s="105"/>
      <c r="AK179" s="105"/>
      <c r="AL179" s="105"/>
      <c r="AM179" s="105"/>
      <c r="AN179" s="105"/>
      <c r="AO179" s="105"/>
      <c r="AP179" s="105"/>
      <c r="AQ179" s="105"/>
      <c r="AR179" s="105"/>
      <c r="AS179" s="105"/>
      <c r="AT179" s="105"/>
      <c r="AU179" s="105"/>
      <c r="AV179" s="105"/>
      <c r="AW179" s="105"/>
      <c r="AX179" s="105"/>
      <c r="AY179" s="105"/>
      <c r="AZ179" s="105"/>
      <c r="BA179" s="105"/>
      <c r="BB179" s="105"/>
      <c r="BC179" s="105"/>
      <c r="BD179" s="105"/>
      <c r="BE179" s="105"/>
      <c r="BF179" s="105"/>
      <c r="BG179" s="105"/>
      <c r="BH179" s="105"/>
      <c r="BI179" s="105"/>
      <c r="BJ179" s="105"/>
      <c r="BK179" s="105"/>
      <c r="BL179" s="105"/>
      <c r="BM179" s="105"/>
      <c r="BN179" s="105"/>
    </row>
    <row r="180" spans="1:66" s="105" customFormat="1">
      <c r="A180" s="120">
        <v>42411</v>
      </c>
      <c r="B180" s="152" t="s">
        <v>56</v>
      </c>
      <c r="C180" s="172">
        <f t="shared" si="2"/>
        <v>2019</v>
      </c>
      <c r="D180" s="254">
        <v>0</v>
      </c>
      <c r="E180" s="254">
        <v>0</v>
      </c>
      <c r="F180" s="255">
        <v>0</v>
      </c>
      <c r="G180" s="255">
        <v>0</v>
      </c>
      <c r="H180" s="254">
        <v>0</v>
      </c>
      <c r="I180" s="254">
        <v>0</v>
      </c>
      <c r="J180" s="260">
        <v>2019</v>
      </c>
      <c r="K180" s="267">
        <v>0</v>
      </c>
      <c r="L180" s="254">
        <v>0</v>
      </c>
      <c r="M180" s="254">
        <v>0</v>
      </c>
      <c r="N180" s="254">
        <v>0</v>
      </c>
      <c r="O180" s="254">
        <v>0</v>
      </c>
      <c r="P180" s="254">
        <v>0</v>
      </c>
      <c r="Q180" s="254">
        <v>0</v>
      </c>
      <c r="R180" s="231">
        <v>2019</v>
      </c>
      <c r="S180" s="231">
        <v>2019</v>
      </c>
    </row>
    <row r="181" spans="1:66" s="113" customFormat="1">
      <c r="A181" s="116">
        <v>4242</v>
      </c>
      <c r="B181" s="151" t="s">
        <v>104</v>
      </c>
      <c r="C181" s="178">
        <f t="shared" si="2"/>
        <v>0</v>
      </c>
      <c r="D181" s="227">
        <v>0</v>
      </c>
      <c r="E181" s="227">
        <v>0</v>
      </c>
      <c r="F181" s="226">
        <v>0</v>
      </c>
      <c r="G181" s="226">
        <v>0</v>
      </c>
      <c r="H181" s="227">
        <v>0</v>
      </c>
      <c r="I181" s="227">
        <v>0</v>
      </c>
      <c r="J181" s="258">
        <f>J182</f>
        <v>0</v>
      </c>
      <c r="K181" s="265">
        <f>K182</f>
        <v>0</v>
      </c>
      <c r="L181" s="227">
        <v>0</v>
      </c>
      <c r="M181" s="227">
        <v>0</v>
      </c>
      <c r="N181" s="227">
        <v>0</v>
      </c>
      <c r="O181" s="227">
        <v>0</v>
      </c>
      <c r="P181" s="227">
        <v>0</v>
      </c>
      <c r="Q181" s="227">
        <v>0</v>
      </c>
      <c r="R181" s="227"/>
      <c r="S181" s="227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  <c r="AJ181" s="100"/>
      <c r="AK181" s="100"/>
      <c r="AL181" s="100"/>
      <c r="AM181" s="100"/>
      <c r="AN181" s="100"/>
      <c r="AO181" s="100"/>
      <c r="AP181" s="100"/>
      <c r="AQ181" s="100"/>
      <c r="AR181" s="100"/>
      <c r="AS181" s="100"/>
      <c r="AT181" s="100"/>
      <c r="AU181" s="100"/>
      <c r="AV181" s="100"/>
      <c r="AW181" s="100"/>
      <c r="AX181" s="100"/>
      <c r="AY181" s="100"/>
      <c r="AZ181" s="100"/>
      <c r="BA181" s="100"/>
      <c r="BB181" s="100"/>
      <c r="BC181" s="100"/>
      <c r="BD181" s="100"/>
      <c r="BE181" s="100"/>
      <c r="BF181" s="100"/>
      <c r="BG181" s="100"/>
      <c r="BH181" s="100"/>
      <c r="BI181" s="100"/>
      <c r="BJ181" s="100"/>
      <c r="BK181" s="100"/>
      <c r="BL181" s="100"/>
      <c r="BM181" s="100"/>
      <c r="BN181" s="100"/>
    </row>
    <row r="182" spans="1:66">
      <c r="A182" s="118">
        <v>42421</v>
      </c>
      <c r="B182" s="153" t="s">
        <v>163</v>
      </c>
      <c r="C182" s="172">
        <f t="shared" si="2"/>
        <v>0</v>
      </c>
      <c r="D182" s="202">
        <v>0</v>
      </c>
      <c r="E182" s="202">
        <v>0</v>
      </c>
      <c r="F182" s="229">
        <v>0</v>
      </c>
      <c r="G182" s="229">
        <v>0</v>
      </c>
      <c r="H182" s="202">
        <v>0</v>
      </c>
      <c r="I182" s="202">
        <v>0</v>
      </c>
      <c r="J182" s="260">
        <v>0</v>
      </c>
      <c r="K182" s="266">
        <v>0</v>
      </c>
      <c r="L182" s="202">
        <v>0</v>
      </c>
      <c r="M182" s="202">
        <v>0</v>
      </c>
      <c r="N182" s="202">
        <v>0</v>
      </c>
      <c r="O182" s="202">
        <v>0</v>
      </c>
      <c r="P182" s="202">
        <v>0</v>
      </c>
      <c r="Q182" s="202">
        <v>0</v>
      </c>
      <c r="R182" s="231"/>
      <c r="S182" s="231"/>
    </row>
    <row r="183" spans="1:66" s="104" customFormat="1">
      <c r="A183" s="107">
        <v>426</v>
      </c>
      <c r="B183" s="150" t="s">
        <v>29</v>
      </c>
      <c r="C183" s="177">
        <f t="shared" si="2"/>
        <v>0</v>
      </c>
      <c r="D183" s="203">
        <v>0</v>
      </c>
      <c r="E183" s="203">
        <v>0</v>
      </c>
      <c r="F183" s="224">
        <v>0</v>
      </c>
      <c r="G183" s="224">
        <v>0</v>
      </c>
      <c r="H183" s="203">
        <v>0</v>
      </c>
      <c r="I183" s="203">
        <v>0</v>
      </c>
      <c r="J183" s="262">
        <v>0</v>
      </c>
      <c r="K183" s="263">
        <f>K184</f>
        <v>0</v>
      </c>
      <c r="L183" s="203">
        <v>0</v>
      </c>
      <c r="M183" s="203">
        <v>0</v>
      </c>
      <c r="N183" s="203">
        <v>0</v>
      </c>
      <c r="O183" s="203">
        <v>0</v>
      </c>
      <c r="P183" s="203">
        <v>0</v>
      </c>
      <c r="Q183" s="203">
        <v>0</v>
      </c>
      <c r="R183" s="203">
        <v>8875</v>
      </c>
      <c r="S183" s="203">
        <v>8875</v>
      </c>
      <c r="T183" s="105"/>
      <c r="U183" s="105"/>
      <c r="V183" s="105"/>
      <c r="W183" s="105"/>
      <c r="X183" s="105"/>
      <c r="Y183" s="105"/>
      <c r="Z183" s="105"/>
      <c r="AA183" s="105"/>
      <c r="AB183" s="105"/>
      <c r="AC183" s="105"/>
      <c r="AD183" s="105"/>
      <c r="AE183" s="105"/>
      <c r="AF183" s="105"/>
      <c r="AG183" s="105"/>
      <c r="AH183" s="105"/>
      <c r="AI183" s="105"/>
      <c r="AJ183" s="105"/>
      <c r="AK183" s="105"/>
      <c r="AL183" s="105"/>
      <c r="AM183" s="105"/>
      <c r="AN183" s="105"/>
      <c r="AO183" s="105"/>
      <c r="AP183" s="105"/>
      <c r="AQ183" s="105"/>
      <c r="AR183" s="105"/>
      <c r="AS183" s="105"/>
      <c r="AT183" s="105"/>
      <c r="AU183" s="105"/>
      <c r="AV183" s="105"/>
      <c r="AW183" s="105"/>
      <c r="AX183" s="105"/>
      <c r="AY183" s="105"/>
      <c r="AZ183" s="105"/>
      <c r="BA183" s="105"/>
      <c r="BB183" s="105"/>
      <c r="BC183" s="105"/>
      <c r="BD183" s="105"/>
      <c r="BE183" s="105"/>
      <c r="BF183" s="105"/>
      <c r="BG183" s="105"/>
      <c r="BH183" s="105"/>
      <c r="BI183" s="105"/>
      <c r="BJ183" s="105"/>
      <c r="BK183" s="105"/>
      <c r="BL183" s="105"/>
      <c r="BM183" s="105"/>
      <c r="BN183" s="105"/>
    </row>
    <row r="184" spans="1:66" s="113" customFormat="1">
      <c r="A184" s="116">
        <v>4262</v>
      </c>
      <c r="B184" s="151" t="s">
        <v>29</v>
      </c>
      <c r="C184" s="178">
        <f t="shared" si="2"/>
        <v>0</v>
      </c>
      <c r="D184" s="227">
        <v>0</v>
      </c>
      <c r="E184" s="227">
        <v>0</v>
      </c>
      <c r="F184" s="226">
        <v>0</v>
      </c>
      <c r="G184" s="226">
        <v>0</v>
      </c>
      <c r="H184" s="227">
        <v>0</v>
      </c>
      <c r="I184" s="227">
        <v>0</v>
      </c>
      <c r="J184" s="258">
        <v>0</v>
      </c>
      <c r="K184" s="265">
        <f>K185</f>
        <v>0</v>
      </c>
      <c r="L184" s="227">
        <v>0</v>
      </c>
      <c r="M184" s="227">
        <v>0</v>
      </c>
      <c r="N184" s="227">
        <v>0</v>
      </c>
      <c r="O184" s="227">
        <v>0</v>
      </c>
      <c r="P184" s="227">
        <v>0</v>
      </c>
      <c r="Q184" s="227">
        <v>0</v>
      </c>
      <c r="R184" s="227">
        <v>8875</v>
      </c>
      <c r="S184" s="227">
        <v>8875</v>
      </c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  <c r="AJ184" s="100"/>
      <c r="AK184" s="100"/>
      <c r="AL184" s="100"/>
      <c r="AM184" s="100"/>
      <c r="AN184" s="100"/>
      <c r="AO184" s="100"/>
      <c r="AP184" s="100"/>
      <c r="AQ184" s="100"/>
      <c r="AR184" s="100"/>
      <c r="AS184" s="100"/>
      <c r="AT184" s="100"/>
      <c r="AU184" s="100"/>
      <c r="AV184" s="100"/>
      <c r="AW184" s="100"/>
      <c r="AX184" s="100"/>
      <c r="AY184" s="100"/>
      <c r="AZ184" s="100"/>
      <c r="BA184" s="100"/>
      <c r="BB184" s="100"/>
      <c r="BC184" s="100"/>
      <c r="BD184" s="100"/>
      <c r="BE184" s="100"/>
      <c r="BF184" s="100"/>
      <c r="BG184" s="100"/>
      <c r="BH184" s="100"/>
      <c r="BI184" s="100"/>
      <c r="BJ184" s="100"/>
      <c r="BK184" s="100"/>
      <c r="BL184" s="100"/>
      <c r="BM184" s="100"/>
      <c r="BN184" s="100"/>
    </row>
    <row r="185" spans="1:66">
      <c r="A185" s="118">
        <v>42621</v>
      </c>
      <c r="B185" s="153" t="s">
        <v>29</v>
      </c>
      <c r="C185" s="172">
        <f t="shared" si="2"/>
        <v>0</v>
      </c>
      <c r="D185" s="202">
        <v>0</v>
      </c>
      <c r="E185" s="202">
        <v>0</v>
      </c>
      <c r="F185" s="229">
        <v>0</v>
      </c>
      <c r="G185" s="229">
        <v>0</v>
      </c>
      <c r="H185" s="202">
        <v>0</v>
      </c>
      <c r="I185" s="202">
        <v>0</v>
      </c>
      <c r="J185" s="260">
        <v>0</v>
      </c>
      <c r="K185" s="266">
        <v>0</v>
      </c>
      <c r="L185" s="202">
        <v>0</v>
      </c>
      <c r="M185" s="202">
        <v>0</v>
      </c>
      <c r="N185" s="202">
        <v>0</v>
      </c>
      <c r="O185" s="202">
        <v>0</v>
      </c>
      <c r="P185" s="202">
        <v>0</v>
      </c>
      <c r="Q185" s="202">
        <v>0</v>
      </c>
      <c r="R185" s="231">
        <v>8875</v>
      </c>
      <c r="S185" s="231">
        <v>8875</v>
      </c>
    </row>
    <row r="186" spans="1:66">
      <c r="A186" s="154"/>
      <c r="B186" s="155" t="s">
        <v>26</v>
      </c>
      <c r="C186" s="180">
        <f>SUM(D186:Q186)</f>
        <v>6738547.8399999999</v>
      </c>
      <c r="D186" s="203">
        <f>D43+D160</f>
        <v>4135200</v>
      </c>
      <c r="E186" s="203">
        <f>E43</f>
        <v>910000</v>
      </c>
      <c r="F186" s="224">
        <f>F43+F160</f>
        <v>235000</v>
      </c>
      <c r="G186" s="224">
        <f>G43+G160</f>
        <v>285711</v>
      </c>
      <c r="H186" s="203">
        <f>H43</f>
        <v>270000</v>
      </c>
      <c r="I186" s="203">
        <f>I43</f>
        <v>15000</v>
      </c>
      <c r="J186" s="262">
        <f>J43+J160</f>
        <v>746751.95</v>
      </c>
      <c r="K186" s="263">
        <f>K43+K160</f>
        <v>-42815.73</v>
      </c>
      <c r="L186" s="203">
        <f>L43</f>
        <v>73700.62</v>
      </c>
      <c r="M186" s="203">
        <f>M43</f>
        <v>80000</v>
      </c>
      <c r="N186" s="203">
        <f>N43</f>
        <v>30000</v>
      </c>
      <c r="O186" s="203">
        <v>0</v>
      </c>
      <c r="P186" s="203">
        <v>0</v>
      </c>
      <c r="Q186" s="203">
        <v>0</v>
      </c>
      <c r="R186" s="203">
        <v>5027199</v>
      </c>
      <c r="S186" s="203">
        <v>5027199</v>
      </c>
    </row>
    <row r="187" spans="1:66" s="100" customFormat="1" ht="14.25" customHeight="1">
      <c r="A187" s="156"/>
      <c r="B187" s="157"/>
      <c r="C187" s="73"/>
      <c r="D187" s="158"/>
      <c r="E187" s="158"/>
      <c r="F187" s="158"/>
      <c r="G187" s="158"/>
      <c r="H187" s="158"/>
      <c r="I187" s="158"/>
      <c r="J187" s="158"/>
      <c r="K187" s="73"/>
      <c r="L187" s="73"/>
      <c r="M187" s="158"/>
      <c r="N187" s="158"/>
      <c r="O187" s="158"/>
      <c r="P187" s="158"/>
      <c r="Q187" s="158"/>
      <c r="R187" s="158"/>
      <c r="S187" s="158"/>
    </row>
    <row r="188" spans="1:66">
      <c r="A188" s="85" t="s">
        <v>182</v>
      </c>
      <c r="B188" s="159"/>
      <c r="C188" s="50"/>
      <c r="H188" s="160" t="s">
        <v>180</v>
      </c>
      <c r="I188" s="160"/>
      <c r="J188" s="160"/>
      <c r="K188" s="50"/>
      <c r="L188" s="50"/>
      <c r="M188" s="49"/>
      <c r="N188" s="92"/>
      <c r="O188" s="92"/>
      <c r="P188" s="92"/>
    </row>
    <row r="189" spans="1:66">
      <c r="A189" s="85"/>
      <c r="B189" s="159"/>
      <c r="C189" s="50"/>
      <c r="F189" s="161" t="s">
        <v>11</v>
      </c>
      <c r="J189" s="49"/>
      <c r="K189" s="50"/>
      <c r="L189" s="162"/>
      <c r="M189" s="49"/>
      <c r="N189" s="92"/>
      <c r="O189" s="92"/>
      <c r="P189" s="92"/>
      <c r="Q189" s="163"/>
      <c r="R189" s="163"/>
      <c r="S189" s="163"/>
    </row>
    <row r="190" spans="1:66">
      <c r="A190" s="85"/>
      <c r="B190" s="159"/>
      <c r="C190" s="50"/>
      <c r="H190" s="164"/>
      <c r="I190" s="164"/>
      <c r="J190" s="164"/>
      <c r="K190" s="50"/>
      <c r="L190" s="50"/>
      <c r="M190" s="49"/>
      <c r="N190" s="92"/>
      <c r="O190" s="92"/>
      <c r="P190" s="92"/>
      <c r="Q190" s="163"/>
      <c r="R190" s="163"/>
      <c r="S190" s="163"/>
    </row>
    <row r="191" spans="1:66">
      <c r="A191" s="165"/>
      <c r="B191" s="166"/>
      <c r="C191" s="162" t="s">
        <v>189</v>
      </c>
      <c r="D191" s="51"/>
      <c r="E191" s="51"/>
      <c r="H191" s="289" t="s">
        <v>100</v>
      </c>
      <c r="I191" s="289"/>
      <c r="J191" s="289"/>
      <c r="K191" s="53"/>
      <c r="L191" s="53"/>
      <c r="M191" s="52"/>
      <c r="N191" s="52"/>
      <c r="O191" s="52"/>
      <c r="P191" s="52"/>
    </row>
    <row r="192" spans="1:66">
      <c r="A192" s="167" t="s">
        <v>183</v>
      </c>
      <c r="B192" s="52"/>
      <c r="C192" s="53"/>
      <c r="D192" s="52"/>
      <c r="E192" s="52"/>
      <c r="H192" s="49"/>
      <c r="I192" s="49"/>
      <c r="J192" s="49"/>
      <c r="K192" s="53"/>
      <c r="L192" s="53"/>
      <c r="M192" s="52"/>
      <c r="N192" s="52"/>
      <c r="O192" s="52"/>
      <c r="P192" s="52"/>
    </row>
    <row r="193" spans="1:16">
      <c r="A193" s="85"/>
      <c r="B193" s="159"/>
      <c r="F193" s="168"/>
      <c r="G193" s="168"/>
      <c r="H193" s="168"/>
      <c r="I193" s="168"/>
      <c r="J193" s="168"/>
      <c r="K193" s="169"/>
      <c r="L193" s="169"/>
      <c r="M193" s="168"/>
      <c r="N193" s="49"/>
      <c r="O193" s="49"/>
      <c r="P193" s="49"/>
    </row>
  </sheetData>
  <mergeCells count="15">
    <mergeCell ref="H191:J191"/>
    <mergeCell ref="F13:N13"/>
    <mergeCell ref="P13:S13"/>
    <mergeCell ref="R1:S1"/>
    <mergeCell ref="A1:D1"/>
    <mergeCell ref="P7:S7"/>
    <mergeCell ref="P8:S8"/>
    <mergeCell ref="P11:S11"/>
    <mergeCell ref="B3:L3"/>
    <mergeCell ref="F9:N9"/>
    <mergeCell ref="P9:S9"/>
    <mergeCell ref="F7:N7"/>
    <mergeCell ref="F8:N8"/>
    <mergeCell ref="F11:N11"/>
    <mergeCell ref="A2:Q2"/>
  </mergeCells>
  <phoneticPr fontId="4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31"/>
  <sheetViews>
    <sheetView tabSelected="1" zoomScale="50" zoomScaleNormal="50" workbookViewId="0">
      <selection activeCell="G22" sqref="G22"/>
    </sheetView>
  </sheetViews>
  <sheetFormatPr defaultRowHeight="12.75"/>
  <cols>
    <col min="1" max="1" width="78.5703125" customWidth="1"/>
    <col min="2" max="2" width="25.42578125" customWidth="1"/>
    <col min="3" max="3" width="25.28515625" customWidth="1"/>
    <col min="4" max="4" width="27.85546875" customWidth="1"/>
    <col min="5" max="5" width="38.28515625" customWidth="1"/>
    <col min="6" max="6" width="11" bestFit="1" customWidth="1"/>
    <col min="7" max="7" width="13.28515625" bestFit="1" customWidth="1"/>
  </cols>
  <sheetData>
    <row r="2" spans="1:9" ht="21">
      <c r="A2" s="304" t="s">
        <v>184</v>
      </c>
      <c r="B2" s="304"/>
      <c r="C2" s="304"/>
      <c r="D2" s="304"/>
      <c r="E2" s="304"/>
    </row>
    <row r="3" spans="1:9" ht="21">
      <c r="A3" s="304" t="s">
        <v>85</v>
      </c>
      <c r="B3" s="304"/>
      <c r="C3" s="304"/>
      <c r="D3" s="304"/>
      <c r="E3" s="304"/>
    </row>
    <row r="4" spans="1:9" ht="20.25">
      <c r="A4" s="303"/>
      <c r="B4" s="303"/>
      <c r="C4" s="303"/>
      <c r="D4" s="303"/>
      <c r="E4" s="303"/>
      <c r="F4" s="187"/>
    </row>
    <row r="5" spans="1:9" ht="20.25">
      <c r="A5" s="303" t="s">
        <v>193</v>
      </c>
      <c r="B5" s="303"/>
      <c r="C5" s="303"/>
      <c r="D5" s="303"/>
      <c r="E5" s="303"/>
    </row>
    <row r="6" spans="1:9" ht="21" thickBot="1">
      <c r="A6" s="1"/>
      <c r="B6" s="1"/>
      <c r="C6" s="1"/>
      <c r="D6" s="1"/>
      <c r="E6" s="1"/>
    </row>
    <row r="7" spans="1:9" ht="46.5" customHeight="1" thickBot="1">
      <c r="A7" s="2"/>
      <c r="B7" s="3" t="s">
        <v>194</v>
      </c>
      <c r="C7" s="3" t="s">
        <v>195</v>
      </c>
      <c r="D7" s="3" t="s">
        <v>87</v>
      </c>
      <c r="E7" s="4" t="s">
        <v>88</v>
      </c>
      <c r="G7" s="187"/>
    </row>
    <row r="8" spans="1:9" ht="21" thickTop="1">
      <c r="A8" s="5" t="s">
        <v>72</v>
      </c>
      <c r="B8" s="6">
        <f>5830363.57</f>
        <v>5830363.5700000003</v>
      </c>
      <c r="C8" s="184">
        <f>C9</f>
        <v>6738547.8399999999</v>
      </c>
      <c r="D8" s="6">
        <f>D9</f>
        <v>5027199</v>
      </c>
      <c r="E8" s="287">
        <f>E9</f>
        <v>5143199</v>
      </c>
      <c r="G8" s="187"/>
    </row>
    <row r="9" spans="1:9" ht="20.25">
      <c r="A9" s="7" t="s">
        <v>73</v>
      </c>
      <c r="B9" s="8">
        <v>5845363.5700000003</v>
      </c>
      <c r="C9" s="183">
        <v>6738547.8399999999</v>
      </c>
      <c r="D9" s="8">
        <v>5027199</v>
      </c>
      <c r="E9" s="9">
        <v>5143199</v>
      </c>
    </row>
    <row r="10" spans="1:9" ht="20.25">
      <c r="A10" s="7" t="s">
        <v>89</v>
      </c>
      <c r="B10" s="8"/>
      <c r="C10" s="8"/>
      <c r="D10" s="8">
        <v>0</v>
      </c>
      <c r="E10" s="9">
        <v>0</v>
      </c>
    </row>
    <row r="11" spans="1:9" ht="20.25">
      <c r="A11" s="10" t="s">
        <v>74</v>
      </c>
      <c r="B11" s="6">
        <f>B12+B13</f>
        <v>5830363.5700000003</v>
      </c>
      <c r="C11" s="183">
        <f>C12+C13</f>
        <v>6738547.8399999999</v>
      </c>
      <c r="D11" s="183">
        <f>SUM(D12:D13)</f>
        <v>5027199</v>
      </c>
      <c r="E11" s="288">
        <f>SUM(E12:E13)</f>
        <v>5143199</v>
      </c>
    </row>
    <row r="12" spans="1:9" ht="20.25">
      <c r="A12" s="7" t="s">
        <v>75</v>
      </c>
      <c r="B12" s="8">
        <v>5580723.5700000003</v>
      </c>
      <c r="C12" s="8">
        <v>6478677.4100000001</v>
      </c>
      <c r="D12" s="8">
        <v>4999289</v>
      </c>
      <c r="E12" s="9">
        <v>5115289</v>
      </c>
    </row>
    <row r="13" spans="1:9" ht="20.25">
      <c r="A13" s="7" t="s">
        <v>76</v>
      </c>
      <c r="B13" s="8">
        <v>249640</v>
      </c>
      <c r="C13" s="8">
        <v>259870.43</v>
      </c>
      <c r="D13" s="8">
        <v>27910</v>
      </c>
      <c r="E13" s="9">
        <v>27910</v>
      </c>
      <c r="I13" s="42"/>
    </row>
    <row r="14" spans="1:9" ht="21" thickBot="1">
      <c r="A14" s="11" t="s">
        <v>77</v>
      </c>
      <c r="B14" s="12">
        <f>B8-B11</f>
        <v>0</v>
      </c>
      <c r="C14" s="12">
        <v>0</v>
      </c>
      <c r="D14" s="12">
        <v>0</v>
      </c>
      <c r="E14" s="13">
        <v>0</v>
      </c>
      <c r="I14" t="s">
        <v>90</v>
      </c>
    </row>
    <row r="15" spans="1:9" ht="21" thickBot="1">
      <c r="A15" s="14"/>
      <c r="B15" s="15"/>
      <c r="C15" s="15"/>
      <c r="D15" s="15"/>
      <c r="E15" s="15"/>
    </row>
    <row r="16" spans="1:9" ht="41.25" thickBot="1">
      <c r="A16" s="16"/>
      <c r="B16" s="182" t="s">
        <v>194</v>
      </c>
      <c r="C16" s="186"/>
      <c r="D16" s="186" t="s">
        <v>87</v>
      </c>
      <c r="E16" s="18" t="s">
        <v>88</v>
      </c>
    </row>
    <row r="17" spans="1:5" ht="21.75" thickTop="1" thickBot="1">
      <c r="A17" s="19" t="s">
        <v>91</v>
      </c>
      <c r="B17" s="20">
        <v>73700.62</v>
      </c>
      <c r="C17" s="185">
        <v>0</v>
      </c>
      <c r="D17" s="185">
        <v>0</v>
      </c>
      <c r="E17" s="21">
        <v>0</v>
      </c>
    </row>
    <row r="18" spans="1:5" ht="20.25">
      <c r="A18" s="22"/>
      <c r="B18" s="23"/>
      <c r="C18" s="23"/>
      <c r="D18" s="23"/>
      <c r="E18" s="23"/>
    </row>
    <row r="19" spans="1:5" ht="21" thickBot="1">
      <c r="A19" s="24"/>
      <c r="B19" s="25"/>
      <c r="C19" s="25"/>
      <c r="D19" s="25"/>
      <c r="E19" s="25"/>
    </row>
    <row r="20" spans="1:5" ht="41.25" thickBot="1">
      <c r="A20" s="2"/>
      <c r="B20" s="17" t="s">
        <v>86</v>
      </c>
      <c r="C20" s="17"/>
      <c r="D20" s="17" t="s">
        <v>87</v>
      </c>
      <c r="E20" s="18" t="s">
        <v>88</v>
      </c>
    </row>
    <row r="21" spans="1:5" ht="21.75" thickTop="1" thickBot="1">
      <c r="A21" s="26" t="s">
        <v>92</v>
      </c>
      <c r="B21" s="27">
        <v>0</v>
      </c>
      <c r="C21" s="27"/>
      <c r="D21" s="27">
        <v>0</v>
      </c>
      <c r="E21" s="28">
        <v>0</v>
      </c>
    </row>
    <row r="22" spans="1:5" ht="21.75" thickTop="1" thickBot="1">
      <c r="A22" s="29" t="s">
        <v>93</v>
      </c>
      <c r="B22" s="30">
        <v>0</v>
      </c>
      <c r="C22" s="30"/>
      <c r="D22" s="30">
        <v>0</v>
      </c>
      <c r="E22" s="31">
        <v>0</v>
      </c>
    </row>
    <row r="23" spans="1:5" ht="21.75" thickTop="1" thickBot="1">
      <c r="A23" s="32" t="s">
        <v>78</v>
      </c>
      <c r="B23" s="33">
        <v>0</v>
      </c>
      <c r="C23" s="34"/>
      <c r="D23" s="34">
        <v>0</v>
      </c>
      <c r="E23" s="35">
        <v>0</v>
      </c>
    </row>
    <row r="24" spans="1:5" ht="21" thickBot="1">
      <c r="A24" s="36"/>
      <c r="B24" s="37"/>
      <c r="C24" s="37"/>
      <c r="D24" s="37"/>
      <c r="E24" s="37"/>
    </row>
    <row r="25" spans="1:5" ht="21" thickBot="1">
      <c r="A25" s="38" t="s">
        <v>94</v>
      </c>
      <c r="B25" s="39">
        <v>0</v>
      </c>
      <c r="C25" s="39"/>
      <c r="D25" s="39">
        <v>0</v>
      </c>
      <c r="E25" s="40">
        <v>0</v>
      </c>
    </row>
    <row r="26" spans="1:5" ht="20.25">
      <c r="A26" s="1"/>
      <c r="B26" s="1"/>
      <c r="C26" s="1"/>
      <c r="D26" s="1"/>
      <c r="E26" s="1"/>
    </row>
    <row r="27" spans="1:5" ht="20.25">
      <c r="A27" s="41" t="s">
        <v>186</v>
      </c>
      <c r="B27" s="41"/>
      <c r="C27" s="41" t="s">
        <v>187</v>
      </c>
      <c r="D27" s="41"/>
      <c r="E27" s="41"/>
    </row>
    <row r="28" spans="1:5" ht="20.25">
      <c r="A28" s="41"/>
      <c r="B28" s="41"/>
      <c r="C28" s="41"/>
      <c r="D28" s="41"/>
      <c r="E28" s="41"/>
    </row>
    <row r="29" spans="1:5" ht="18">
      <c r="A29" s="188" t="s">
        <v>190</v>
      </c>
    </row>
    <row r="30" spans="1:5" ht="18">
      <c r="A30" s="188"/>
    </row>
    <row r="31" spans="1:5" ht="18">
      <c r="A31" s="188"/>
    </row>
  </sheetData>
  <dataConsolidate/>
  <mergeCells count="4">
    <mergeCell ref="A5:E5"/>
    <mergeCell ref="A2:E2"/>
    <mergeCell ref="A3:E3"/>
    <mergeCell ref="A4:E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JLP(R)FP-Ril</vt:lpstr>
      <vt:lpstr>OPĆI DIO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2017-11-09T07:43:27Z</cp:lastPrinted>
  <dcterms:created xsi:type="dcterms:W3CDTF">2007-11-26T13:30:35Z</dcterms:created>
  <dcterms:modified xsi:type="dcterms:W3CDTF">2020-05-12T10:53:21Z</dcterms:modified>
</cp:coreProperties>
</file>