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45C35200-A1C7-4438-9FEB-BBADFBE7CAB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3" l="1"/>
  <c r="B7" i="3"/>
  <c r="B13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Q50" i="3"/>
  <c r="Q32" i="3"/>
  <c r="P50" i="3"/>
  <c r="P28" i="3"/>
  <c r="P32" i="3"/>
  <c r="M50" i="3"/>
  <c r="M32" i="3"/>
  <c r="L50" i="3"/>
  <c r="L32" i="3"/>
  <c r="L28" i="3"/>
  <c r="O46" i="3"/>
  <c r="O50" i="3"/>
  <c r="K50" i="3"/>
  <c r="K46" i="3"/>
  <c r="K44" i="3"/>
  <c r="K42" i="3"/>
  <c r="K40" i="3"/>
  <c r="K32" i="3"/>
  <c r="K28" i="3"/>
  <c r="H28" i="3"/>
  <c r="H50" i="3" s="1"/>
  <c r="G50" i="3"/>
  <c r="F50" i="3"/>
  <c r="F46" i="3"/>
  <c r="F44" i="3"/>
  <c r="F38" i="3"/>
  <c r="G32" i="3"/>
  <c r="F32" i="3"/>
  <c r="J50" i="3"/>
  <c r="J32" i="3"/>
  <c r="J28" i="3"/>
  <c r="D50" i="3"/>
  <c r="E32" i="3"/>
  <c r="D32" i="3"/>
  <c r="C28" i="4"/>
  <c r="C25" i="4"/>
  <c r="I24" i="4"/>
  <c r="D29" i="1"/>
  <c r="D55" i="1"/>
  <c r="D34" i="1"/>
  <c r="D39" i="1"/>
  <c r="D37" i="1"/>
  <c r="D36" i="1"/>
  <c r="D35" i="1"/>
  <c r="E55" i="1"/>
  <c r="E29" i="1"/>
  <c r="E34" i="1"/>
  <c r="E40" i="1"/>
  <c r="E42" i="1"/>
  <c r="E44" i="1"/>
  <c r="E46" i="1"/>
  <c r="E47" i="1"/>
  <c r="E49" i="1"/>
  <c r="E30" i="1"/>
  <c r="D14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5" i="1"/>
  <c r="D24" i="1"/>
  <c r="D26" i="1" s="1"/>
  <c r="E26" i="1" s="1"/>
  <c r="E24" i="1" l="1"/>
  <c r="B14" i="3"/>
  <c r="B24" i="4"/>
  <c r="C24" i="4"/>
  <c r="D24" i="4"/>
  <c r="F24" i="4"/>
  <c r="H24" i="4"/>
  <c r="B9" i="3" l="1"/>
  <c r="D15" i="3"/>
  <c r="D17" i="3" s="1"/>
  <c r="C15" i="3"/>
  <c r="C17" i="3" s="1"/>
  <c r="B15" i="3" l="1"/>
  <c r="B17" i="3" s="1"/>
</calcChain>
</file>

<file path=xl/sharedStrings.xml><?xml version="1.0" encoding="utf-8"?>
<sst xmlns="http://schemas.openxmlformats.org/spreadsheetml/2006/main" count="201" uniqueCount="157">
  <si>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</si>
  <si>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</si>
  <si>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</si>
  <si>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</si>
  <si>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</si>
  <si>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</si>
  <si>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</si>
  <si>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</si>
  <si>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</si>
  <si>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</si>
  <si>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</si>
  <si>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</si>
  <si>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</si>
  <si>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</si>
  <si>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</si>
  <si>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</si>
  <si>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</si>
  <si>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</si>
  <si>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</si>
  <si>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</si>
  <si>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</si>
  <si>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</si>
  <si>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</si>
  <si>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</si>
  <si>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</si>
  <si>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</si>
  <si>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</si>
  <si>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</si>
  <si>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</si>
  <si>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</si>
  <si>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</si>
  <si>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</si>
  <si>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</si>
  <si>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</si>
  <si>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</si>
  <si>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</si>
  <si>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</si>
  <si>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</si>
  <si>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</si>
  <si>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</si>
  <si>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</si>
  <si>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</si>
  <si>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</si>
  <si>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</si>
  <si>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</si>
  <si>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</si>
  <si>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</si>
  <si>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</si>
  <si>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</si>
  <si>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</si>
  <si>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</si>
  <si>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</si>
  <si>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</si>
  <si>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</si>
  <si>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</si>
  <si>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</si>
  <si>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</si>
  <si>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</si>
  <si>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</si>
  <si>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</si>
  <si>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</si>
  <si>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</si>
  <si>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</si>
  <si>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</si>
  <si>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</si>
  <si>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</si>
  <si>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</si>
  <si>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</si>
  <si>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</si>
  <si>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</si>
  <si>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</si>
  <si>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</si>
  <si>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</si>
  <si>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</si>
  <si>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</si>
  <si>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</si>
  <si>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Plan 2023.</t>
  </si>
  <si>
    <t xml:space="preserve">Plan za 2023. </t>
  </si>
  <si>
    <t>Plan 2024.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</si>
  <si>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</si>
  <si>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</si>
  <si>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</si>
  <si>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</si>
  <si>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</si>
  <si>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</si>
  <si>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</si>
  <si>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</si>
  <si>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</si>
  <si>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</si>
  <si>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</si>
  <si>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</si>
  <si>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</si>
  <si>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</si>
  <si>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</si>
  <si>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</si>
  <si>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>u eurima</t>
  </si>
  <si>
    <t>Višak iz 2022. godine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</si>
  <si>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</si>
  <si>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</si>
  <si>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</si>
  <si>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</si>
  <si>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</si>
  <si>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</si>
  <si>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</si>
  <si>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</si>
  <si>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</si>
  <si>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</si>
  <si>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</si>
  <si>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</si>
  <si>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</si>
  <si>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</si>
  <si>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</si>
  <si>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</si>
  <si>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</si>
  <si>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</si>
  <si>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</si>
  <si>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</si>
  <si>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</si>
  <si>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</si>
  <si>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</si>
  <si>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</si>
  <si>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</si>
  <si>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</si>
  <si>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</si>
  <si>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</si>
  <si>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</si>
  <si>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</si>
  <si>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</si>
  <si>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</si>
  <si>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</si>
  <si>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</si>
  <si>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</si>
  <si>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66311-Tekuće donacije od fizičkih osoba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</si>
  <si>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</si>
  <si>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</si>
  <si>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</si>
  <si>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72262-Prihodi od prodaje glazbenih instrumenata</t>
  </si>
  <si>
    <t>Povećanje/smanjenje</t>
  </si>
  <si>
    <t>Ravnateljica: ______________________ Dinka Peti, mag.mus.</t>
  </si>
  <si>
    <t>Predsjednik Školskog odbora: ___________________ Tomislav Ćavar, dipl.iur.</t>
  </si>
  <si>
    <t>2023.</t>
  </si>
  <si>
    <t>Plan za 2023.</t>
  </si>
  <si>
    <t>66312-Tekuće donacije od neprofitnih organizacija</t>
  </si>
  <si>
    <t>66313-Tekuće donacije od trgovačkih društava</t>
  </si>
  <si>
    <t>66314-Tekuće donacije odostalih subjekata izvan proračuna</t>
  </si>
  <si>
    <t xml:space="preserve">Ostali rashodi </t>
  </si>
  <si>
    <t>Tekuće donacije</t>
  </si>
  <si>
    <t>Tekuće donacije u naravi</t>
  </si>
  <si>
    <t>UR.BROJ: 2196-4-3-01/03-1</t>
  </si>
  <si>
    <t>Vinkovci, prosinac 2023.g.</t>
  </si>
  <si>
    <t>Financijski plan od 11.12.2023.</t>
  </si>
  <si>
    <t>KLASA: 400-02/23-01/08</t>
  </si>
  <si>
    <t xml:space="preserve">                                 M.P.                                 21.12.2023.</t>
  </si>
  <si>
    <t>Financijski plan od 21.12.2023.</t>
  </si>
  <si>
    <t>TREĆA IZMJENA I DOPUNA FINANCIJSKOG PLANA ZA 2023. GODINU</t>
  </si>
  <si>
    <t xml:space="preserve"> TREĆA IZMJENA I DOPUNA FINANCIJSKOG PLANA ZA 2023. GODINU</t>
  </si>
  <si>
    <t xml:space="preserve">TREĆA IZMJENA I DOPUNA FINANCIJSKOG PLANA ZA 2023. GODINU - Prihodi i primici za 2023.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</si>
</sst>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9" xfId="0" applyNumberFormat="1" applyFont="1" applyBorder="1" applyAlignment="1">
      <alignment horizontal="center" shrinkToFit="1"/>
    </xf>
    <xf numFmtId="4" fontId="10" fillId="4" borderId="29" xfId="0" applyNumberFormat="1" applyFont="1" applyFill="1" applyBorder="1"/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0" fontId="24" fillId="4" borderId="0" xfId="0" applyFont="1" applyFill="1" applyBorder="1" applyAlignment="1">
      <alignment horizontal="center"/>
    </xf>
    <xf numFmtId="4" fontId="10" fillId="4" borderId="0" xfId="0" applyNumberFormat="1" applyFont="1" applyFill="1" applyBorder="1"/>
    <xf numFmtId="4" fontId="17" fillId="0" borderId="0" xfId="0" applyNumberFormat="1" applyFont="1"/>
    <xf numFmtId="3" fontId="10" fillId="4" borderId="0" xfId="0" applyNumberFormat="1" applyFont="1" applyFill="1" applyAlignment="1">
      <alignment wrapText="1"/>
    </xf>
    <xf numFmtId="3" fontId="10" fillId="4" borderId="0" xfId="0" applyNumberFormat="1" applyFont="1" applyFill="1" applyBorder="1" applyAlignment="1">
      <alignment horizontal="center" vertical="center"/>
    </xf>
    <xf numFmtId="4" fontId="10" fillId="4" borderId="0" xfId="3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0" fontId="2" fillId="0" borderId="0" xfId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44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45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4" fontId="10" fillId="3" borderId="15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5"/>
  <sheetViews>
    <sheetView workbookViewId="0">
      <selection activeCell="M5" sqref="M5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7.42578125" customWidth="1"/>
    <col min="5" max="5" width="17.140625" customWidth="1"/>
    <col min="8" max="8" width="10.140625" bestFit="1" customWidth="1"/>
  </cols>
  <sheetData>
    <row r="2" spans="1:5" ht="37.5" customHeight="1" x14ac:dyDescent="0.25">
      <c r="A2" s="236" t="s">
        <v>154</v>
      </c>
      <c r="B2" s="236"/>
      <c r="C2" s="236"/>
      <c r="D2" s="236"/>
      <c r="E2" s="236"/>
    </row>
    <row r="3" spans="1:5" x14ac:dyDescent="0.25">
      <c r="A3" s="1"/>
      <c r="B3" s="1"/>
      <c r="C3" s="1"/>
      <c r="D3" s="1"/>
      <c r="E3" s="2" t="s">
        <v>149</v>
      </c>
    </row>
    <row r="4" spans="1:5" ht="15.75" thickBot="1" x14ac:dyDescent="0.3">
      <c r="A4" s="1"/>
      <c r="B4" s="1"/>
      <c r="C4" s="1"/>
      <c r="D4" s="1"/>
      <c r="E4" s="81" t="s">
        <v>95</v>
      </c>
    </row>
    <row r="5" spans="1:5" ht="29.25" customHeight="1" x14ac:dyDescent="0.3">
      <c r="A5" s="67" t="s">
        <v>0</v>
      </c>
      <c r="B5" s="68" t="s">
        <v>1</v>
      </c>
      <c r="C5" s="82" t="s">
        <v>77</v>
      </c>
      <c r="D5" s="83" t="s">
        <v>137</v>
      </c>
      <c r="E5" s="84" t="s">
        <v>153</v>
      </c>
    </row>
    <row r="6" spans="1:5" ht="30" customHeight="1" x14ac:dyDescent="0.25">
      <c r="A6" s="89" t="s">
        <v>97</v>
      </c>
      <c r="B6" s="13" t="s">
        <v>89</v>
      </c>
      <c r="C6" s="14">
        <v>6958.79</v>
      </c>
      <c r="D6" s="14">
        <v>0</v>
      </c>
      <c r="E6" s="15">
        <f t="shared" ref="E6:E26" si="0">SUM(C6:D6)</f>
        <v>6958.79</v>
      </c>
    </row>
    <row r="7" spans="1:5" ht="30" customHeight="1" x14ac:dyDescent="0.25">
      <c r="A7" s="89" t="s">
        <v>98</v>
      </c>
      <c r="B7" s="13" t="s">
        <v>90</v>
      </c>
      <c r="C7" s="14">
        <v>1244.9000000000001</v>
      </c>
      <c r="D7" s="14">
        <v>0</v>
      </c>
      <c r="E7" s="15">
        <f t="shared" si="0"/>
        <v>1244.9000000000001</v>
      </c>
    </row>
    <row r="8" spans="1:5" ht="30" customHeight="1" x14ac:dyDescent="0.25">
      <c r="A8" s="89" t="s">
        <v>99</v>
      </c>
      <c r="B8" s="13" t="s">
        <v>89</v>
      </c>
      <c r="C8" s="14">
        <v>423</v>
      </c>
      <c r="D8" s="14">
        <v>0</v>
      </c>
      <c r="E8" s="15">
        <f t="shared" si="0"/>
        <v>423</v>
      </c>
    </row>
    <row r="9" spans="1:5" ht="44.25" customHeight="1" x14ac:dyDescent="0.25">
      <c r="A9" s="89" t="s">
        <v>100</v>
      </c>
      <c r="B9" s="13" t="s">
        <v>90</v>
      </c>
      <c r="C9" s="14">
        <v>21.15</v>
      </c>
      <c r="D9" s="14">
        <v>0</v>
      </c>
      <c r="E9" s="15">
        <f t="shared" si="0"/>
        <v>21.15</v>
      </c>
    </row>
    <row r="10" spans="1:5" x14ac:dyDescent="0.25">
      <c r="A10" s="89" t="s">
        <v>71</v>
      </c>
      <c r="B10" s="13" t="s">
        <v>91</v>
      </c>
      <c r="C10" s="14">
        <v>1413323.22</v>
      </c>
      <c r="D10" s="14">
        <v>0</v>
      </c>
      <c r="E10" s="15">
        <f t="shared" si="0"/>
        <v>1413323.22</v>
      </c>
    </row>
    <row r="11" spans="1:5" ht="34.5" customHeight="1" x14ac:dyDescent="0.25">
      <c r="A11" s="89" t="s">
        <v>83</v>
      </c>
      <c r="B11" s="13" t="s">
        <v>101</v>
      </c>
      <c r="C11" s="14">
        <v>4381.68</v>
      </c>
      <c r="D11" s="14">
        <v>0</v>
      </c>
      <c r="E11" s="15">
        <f t="shared" si="0"/>
        <v>4381.68</v>
      </c>
    </row>
    <row r="12" spans="1:5" x14ac:dyDescent="0.25">
      <c r="A12" s="89" t="s">
        <v>68</v>
      </c>
      <c r="B12" s="13" t="s">
        <v>102</v>
      </c>
      <c r="C12" s="9">
        <v>1590</v>
      </c>
      <c r="D12" s="14">
        <v>0</v>
      </c>
      <c r="E12" s="15">
        <f t="shared" si="0"/>
        <v>1590</v>
      </c>
    </row>
    <row r="13" spans="1:5" x14ac:dyDescent="0.25">
      <c r="A13" s="16" t="s">
        <v>116</v>
      </c>
      <c r="B13" s="13" t="s">
        <v>115</v>
      </c>
      <c r="C13" s="9">
        <v>150</v>
      </c>
      <c r="D13" s="14">
        <v>0</v>
      </c>
      <c r="E13" s="15">
        <f t="shared" si="0"/>
        <v>150</v>
      </c>
    </row>
    <row r="14" spans="1:5" x14ac:dyDescent="0.25">
      <c r="A14" s="16" t="s">
        <v>52</v>
      </c>
      <c r="B14" s="11" t="s">
        <v>73</v>
      </c>
      <c r="C14" s="9">
        <v>92116.08</v>
      </c>
      <c r="D14" s="14">
        <f>-1958.12-200</f>
        <v>-2158.12</v>
      </c>
      <c r="E14" s="15">
        <f t="shared" si="0"/>
        <v>89957.96</v>
      </c>
    </row>
    <row r="15" spans="1:5" x14ac:dyDescent="0.25">
      <c r="A15" s="16" t="s">
        <v>75</v>
      </c>
      <c r="B15" s="69">
        <v>68311</v>
      </c>
      <c r="C15" s="9">
        <v>500</v>
      </c>
      <c r="D15" s="14">
        <v>0</v>
      </c>
      <c r="E15" s="15">
        <f t="shared" si="0"/>
        <v>500</v>
      </c>
    </row>
    <row r="16" spans="1:5" x14ac:dyDescent="0.25">
      <c r="A16" s="16" t="s">
        <v>107</v>
      </c>
      <c r="B16" s="13" t="s">
        <v>103</v>
      </c>
      <c r="C16" s="9">
        <v>0</v>
      </c>
      <c r="D16" s="9">
        <v>0</v>
      </c>
      <c r="E16" s="12">
        <f t="shared" si="0"/>
        <v>0</v>
      </c>
    </row>
    <row r="17" spans="1:8" x14ac:dyDescent="0.25">
      <c r="A17" s="16" t="s">
        <v>108</v>
      </c>
      <c r="B17" s="13" t="s">
        <v>104</v>
      </c>
      <c r="C17" s="9">
        <v>0</v>
      </c>
      <c r="D17" s="9">
        <v>0</v>
      </c>
      <c r="E17" s="12">
        <f t="shared" si="0"/>
        <v>0</v>
      </c>
    </row>
    <row r="18" spans="1:8" x14ac:dyDescent="0.25">
      <c r="A18" s="16" t="s">
        <v>109</v>
      </c>
      <c r="B18" s="13" t="s">
        <v>105</v>
      </c>
      <c r="C18" s="9">
        <v>0</v>
      </c>
      <c r="D18" s="9">
        <v>0</v>
      </c>
      <c r="E18" s="12">
        <f t="shared" si="0"/>
        <v>0</v>
      </c>
    </row>
    <row r="19" spans="1:8" x14ac:dyDescent="0.25">
      <c r="A19" s="16" t="s">
        <v>110</v>
      </c>
      <c r="B19" s="13" t="s">
        <v>106</v>
      </c>
      <c r="C19" s="9">
        <v>0</v>
      </c>
      <c r="D19" s="9">
        <v>0</v>
      </c>
      <c r="E19" s="12">
        <f t="shared" si="0"/>
        <v>0</v>
      </c>
    </row>
    <row r="20" spans="1:8" ht="15.75" x14ac:dyDescent="0.25">
      <c r="A20" s="17" t="s">
        <v>2</v>
      </c>
      <c r="B20" s="13" t="s">
        <v>111</v>
      </c>
      <c r="C20" s="9">
        <v>99365.85</v>
      </c>
      <c r="D20" s="9">
        <v>0</v>
      </c>
      <c r="E20" s="12">
        <f t="shared" si="0"/>
        <v>99365.85</v>
      </c>
    </row>
    <row r="21" spans="1:8" ht="15.75" x14ac:dyDescent="0.25">
      <c r="A21" s="17" t="s">
        <v>62</v>
      </c>
      <c r="B21" s="13" t="s">
        <v>112</v>
      </c>
      <c r="C21" s="9">
        <v>94100</v>
      </c>
      <c r="D21" s="9">
        <v>0</v>
      </c>
      <c r="E21" s="12">
        <f t="shared" si="0"/>
        <v>94100</v>
      </c>
    </row>
    <row r="22" spans="1:8" ht="31.5" x14ac:dyDescent="0.25">
      <c r="A22" s="90" t="s">
        <v>84</v>
      </c>
      <c r="B22" s="13" t="s">
        <v>85</v>
      </c>
      <c r="C22" s="9">
        <v>0</v>
      </c>
      <c r="D22" s="9">
        <v>0</v>
      </c>
      <c r="E22" s="12">
        <f t="shared" si="0"/>
        <v>0</v>
      </c>
      <c r="H22" s="72"/>
    </row>
    <row r="23" spans="1:8" ht="16.5" thickBot="1" x14ac:dyDescent="0.3">
      <c r="A23" s="91" t="s">
        <v>113</v>
      </c>
      <c r="B23" s="92" t="s">
        <v>114</v>
      </c>
      <c r="C23" s="93">
        <v>1526.28</v>
      </c>
      <c r="D23" s="93">
        <v>0</v>
      </c>
      <c r="E23" s="94">
        <f t="shared" si="0"/>
        <v>1526.28</v>
      </c>
      <c r="H23" s="72"/>
    </row>
    <row r="24" spans="1:8" ht="15.75" thickBot="1" x14ac:dyDescent="0.3">
      <c r="A24" s="85" t="s">
        <v>3</v>
      </c>
      <c r="B24" s="86">
        <v>6</v>
      </c>
      <c r="C24" s="87">
        <v>1715700.95</v>
      </c>
      <c r="D24" s="87">
        <f>SUM(D6:D23)</f>
        <v>-2158.12</v>
      </c>
      <c r="E24" s="88">
        <f t="shared" si="0"/>
        <v>1713542.8299999998</v>
      </c>
    </row>
    <row r="25" spans="1:8" ht="15.75" thickBot="1" x14ac:dyDescent="0.3">
      <c r="A25" s="77" t="s">
        <v>96</v>
      </c>
      <c r="B25" s="78"/>
      <c r="C25" s="79">
        <v>15892.15</v>
      </c>
      <c r="D25" s="79">
        <v>0</v>
      </c>
      <c r="E25" s="80">
        <f t="shared" si="0"/>
        <v>15892.15</v>
      </c>
      <c r="F25" s="72"/>
    </row>
    <row r="26" spans="1:8" ht="30" customHeight="1" thickBot="1" x14ac:dyDescent="0.3">
      <c r="A26" s="73" t="s">
        <v>4</v>
      </c>
      <c r="B26" s="74"/>
      <c r="C26" s="75">
        <v>1731593.0999999999</v>
      </c>
      <c r="D26" s="75">
        <f>D24+D25</f>
        <v>-2158.12</v>
      </c>
      <c r="E26" s="76">
        <f t="shared" si="0"/>
        <v>1729434.9799999997</v>
      </c>
    </row>
    <row r="27" spans="1:8" ht="15.75" thickBot="1" x14ac:dyDescent="0.3">
      <c r="A27" s="18"/>
      <c r="B27" s="19"/>
      <c r="C27" s="20"/>
      <c r="D27" s="20"/>
      <c r="E27" s="21"/>
    </row>
    <row r="28" spans="1:8" ht="26.25" thickBot="1" x14ac:dyDescent="0.35">
      <c r="A28" s="67" t="s">
        <v>5</v>
      </c>
      <c r="B28" s="68" t="s">
        <v>1</v>
      </c>
      <c r="C28" s="82" t="s">
        <v>77</v>
      </c>
      <c r="D28" s="83" t="s">
        <v>137</v>
      </c>
      <c r="E28" s="84" t="s">
        <v>153</v>
      </c>
    </row>
    <row r="29" spans="1:8" ht="16.5" thickBot="1" x14ac:dyDescent="0.3">
      <c r="A29" s="22" t="s">
        <v>6</v>
      </c>
      <c r="B29" s="23">
        <v>3</v>
      </c>
      <c r="C29" s="24">
        <v>1712423.35</v>
      </c>
      <c r="D29" s="24">
        <f>D34</f>
        <v>-2158.1200000000154</v>
      </c>
      <c r="E29" s="25">
        <f>E30+E34+E40+E42+E44</f>
        <v>1710265.23</v>
      </c>
    </row>
    <row r="30" spans="1:8" ht="15.75" thickBot="1" x14ac:dyDescent="0.3">
      <c r="A30" s="26" t="s">
        <v>7</v>
      </c>
      <c r="B30" s="27">
        <v>31</v>
      </c>
      <c r="C30" s="28">
        <v>1405192.54</v>
      </c>
      <c r="D30" s="28">
        <v>0</v>
      </c>
      <c r="E30" s="29">
        <f>E31+E32+E33</f>
        <v>1405192.54</v>
      </c>
    </row>
    <row r="31" spans="1:8" x14ac:dyDescent="0.25">
      <c r="A31" s="30" t="s">
        <v>8</v>
      </c>
      <c r="B31" s="31">
        <v>311</v>
      </c>
      <c r="C31" s="59">
        <v>1156680</v>
      </c>
      <c r="D31" s="59">
        <v>0</v>
      </c>
      <c r="E31" s="60">
        <v>1156680</v>
      </c>
    </row>
    <row r="32" spans="1:8" x14ac:dyDescent="0.25">
      <c r="A32" s="32" t="s">
        <v>9</v>
      </c>
      <c r="B32" s="33">
        <v>312</v>
      </c>
      <c r="C32" s="9">
        <v>67382.539999999994</v>
      </c>
      <c r="D32" s="9">
        <v>0</v>
      </c>
      <c r="E32" s="12">
        <v>67382.539999999994</v>
      </c>
    </row>
    <row r="33" spans="1:5" ht="15.75" thickBot="1" x14ac:dyDescent="0.3">
      <c r="A33" s="36" t="s">
        <v>10</v>
      </c>
      <c r="B33" s="37">
        <v>313</v>
      </c>
      <c r="C33" s="57">
        <v>181130</v>
      </c>
      <c r="D33" s="57">
        <v>0</v>
      </c>
      <c r="E33" s="58">
        <v>181130</v>
      </c>
    </row>
    <row r="34" spans="1:5" ht="15.75" thickBot="1" x14ac:dyDescent="0.3">
      <c r="A34" s="26" t="s">
        <v>11</v>
      </c>
      <c r="B34" s="27">
        <v>32</v>
      </c>
      <c r="C34" s="28">
        <v>305212.43000000005</v>
      </c>
      <c r="D34" s="28">
        <f>D35+D36+D37+D39</f>
        <v>-2158.1200000000154</v>
      </c>
      <c r="E34" s="29">
        <f>E35+E36+E37+E38+E39</f>
        <v>303054.31</v>
      </c>
    </row>
    <row r="35" spans="1:5" x14ac:dyDescent="0.25">
      <c r="A35" s="30" t="s">
        <v>56</v>
      </c>
      <c r="B35" s="31">
        <v>321</v>
      </c>
      <c r="C35" s="59">
        <v>109176.21</v>
      </c>
      <c r="D35" s="59">
        <f>E35-C35</f>
        <v>654.81999999999243</v>
      </c>
      <c r="E35" s="60">
        <v>109831.03</v>
      </c>
    </row>
    <row r="36" spans="1:5" x14ac:dyDescent="0.25">
      <c r="A36" s="32" t="s">
        <v>12</v>
      </c>
      <c r="B36" s="33">
        <v>322</v>
      </c>
      <c r="C36" s="9">
        <v>79012.600000000006</v>
      </c>
      <c r="D36" s="9">
        <f>E36-C36</f>
        <v>-3133.2799999999988</v>
      </c>
      <c r="E36" s="12">
        <v>75879.320000000007</v>
      </c>
    </row>
    <row r="37" spans="1:5" x14ac:dyDescent="0.25">
      <c r="A37" s="32" t="s">
        <v>13</v>
      </c>
      <c r="B37" s="33">
        <v>323</v>
      </c>
      <c r="C37" s="9">
        <v>98071.38</v>
      </c>
      <c r="D37" s="9">
        <f>E37-C37</f>
        <v>-521.54000000000815</v>
      </c>
      <c r="E37" s="12">
        <v>97549.84</v>
      </c>
    </row>
    <row r="38" spans="1:5" x14ac:dyDescent="0.25">
      <c r="A38" s="38" t="s">
        <v>74</v>
      </c>
      <c r="B38" s="33">
        <v>324</v>
      </c>
      <c r="C38" s="61">
        <v>9978.2099999999991</v>
      </c>
      <c r="D38" s="61">
        <v>0</v>
      </c>
      <c r="E38" s="62">
        <v>9978.2099999999991</v>
      </c>
    </row>
    <row r="39" spans="1:5" ht="15.75" thickBot="1" x14ac:dyDescent="0.3">
      <c r="A39" s="36" t="s">
        <v>60</v>
      </c>
      <c r="B39" s="37">
        <v>329</v>
      </c>
      <c r="C39" s="57">
        <v>8974.0300000000007</v>
      </c>
      <c r="D39" s="57">
        <f>E39-C39</f>
        <v>841.8799999999992</v>
      </c>
      <c r="E39" s="58">
        <v>9815.91</v>
      </c>
    </row>
    <row r="40" spans="1:5" ht="15.75" thickBot="1" x14ac:dyDescent="0.3">
      <c r="A40" s="26" t="s">
        <v>14</v>
      </c>
      <c r="B40" s="27">
        <v>34</v>
      </c>
      <c r="C40" s="28">
        <v>1170</v>
      </c>
      <c r="D40" s="28">
        <v>0</v>
      </c>
      <c r="E40" s="29">
        <f>E41</f>
        <v>1170</v>
      </c>
    </row>
    <row r="41" spans="1:5" ht="14.25" customHeight="1" thickBot="1" x14ac:dyDescent="0.3">
      <c r="A41" s="39" t="s">
        <v>15</v>
      </c>
      <c r="B41" s="40">
        <v>343</v>
      </c>
      <c r="C41" s="63">
        <v>1170</v>
      </c>
      <c r="D41" s="63">
        <v>0</v>
      </c>
      <c r="E41" s="64">
        <v>1170</v>
      </c>
    </row>
    <row r="42" spans="1:5" ht="30.75" customHeight="1" thickBot="1" x14ac:dyDescent="0.3">
      <c r="A42" s="71" t="s">
        <v>86</v>
      </c>
      <c r="B42" s="27">
        <v>37</v>
      </c>
      <c r="C42" s="28">
        <v>800</v>
      </c>
      <c r="D42" s="28">
        <v>0</v>
      </c>
      <c r="E42" s="29">
        <f>E43</f>
        <v>800</v>
      </c>
    </row>
    <row r="43" spans="1:5" ht="18" customHeight="1" thickBot="1" x14ac:dyDescent="0.3">
      <c r="A43" s="39" t="s">
        <v>87</v>
      </c>
      <c r="B43" s="40">
        <v>372</v>
      </c>
      <c r="C43" s="63">
        <v>800</v>
      </c>
      <c r="D43" s="63">
        <v>0</v>
      </c>
      <c r="E43" s="64">
        <v>800</v>
      </c>
    </row>
    <row r="44" spans="1:5" ht="18" customHeight="1" thickBot="1" x14ac:dyDescent="0.3">
      <c r="A44" s="71" t="s">
        <v>145</v>
      </c>
      <c r="B44" s="27">
        <v>38</v>
      </c>
      <c r="C44" s="28">
        <v>48.38</v>
      </c>
      <c r="D44" s="28">
        <v>0</v>
      </c>
      <c r="E44" s="29">
        <f>E45</f>
        <v>48.38</v>
      </c>
    </row>
    <row r="45" spans="1:5" ht="18" customHeight="1" thickBot="1" x14ac:dyDescent="0.3">
      <c r="A45" s="39" t="s">
        <v>146</v>
      </c>
      <c r="B45" s="40">
        <v>381</v>
      </c>
      <c r="C45" s="63">
        <v>48.38</v>
      </c>
      <c r="D45" s="63">
        <v>0</v>
      </c>
      <c r="E45" s="64">
        <v>48.38</v>
      </c>
    </row>
    <row r="46" spans="1:5" ht="16.5" thickBot="1" x14ac:dyDescent="0.3">
      <c r="A46" s="22" t="s">
        <v>16</v>
      </c>
      <c r="B46" s="23">
        <v>4</v>
      </c>
      <c r="C46" s="24">
        <v>19169.75</v>
      </c>
      <c r="D46" s="24">
        <v>0</v>
      </c>
      <c r="E46" s="25">
        <f>E47+E49</f>
        <v>19169.75</v>
      </c>
    </row>
    <row r="47" spans="1:5" ht="15.75" x14ac:dyDescent="0.25">
      <c r="A47" s="41" t="s">
        <v>58</v>
      </c>
      <c r="B47" s="42">
        <v>41</v>
      </c>
      <c r="C47" s="43">
        <v>7667.94</v>
      </c>
      <c r="D47" s="43">
        <v>0</v>
      </c>
      <c r="E47" s="44">
        <f>E48</f>
        <v>7667.94</v>
      </c>
    </row>
    <row r="48" spans="1:5" ht="15.75" thickBot="1" x14ac:dyDescent="0.3">
      <c r="A48" s="45" t="s">
        <v>59</v>
      </c>
      <c r="B48" s="46">
        <v>412</v>
      </c>
      <c r="C48" s="65">
        <v>7667.94</v>
      </c>
      <c r="D48" s="65">
        <v>0</v>
      </c>
      <c r="E48" s="66">
        <v>7667.94</v>
      </c>
    </row>
    <row r="49" spans="1:5" ht="15.75" thickBot="1" x14ac:dyDescent="0.3">
      <c r="A49" s="26" t="s">
        <v>17</v>
      </c>
      <c r="B49" s="27">
        <v>42</v>
      </c>
      <c r="C49" s="28">
        <v>11501.81</v>
      </c>
      <c r="D49" s="28">
        <v>0</v>
      </c>
      <c r="E49" s="29">
        <f>E50+E51</f>
        <v>11501.81</v>
      </c>
    </row>
    <row r="50" spans="1:5" x14ac:dyDescent="0.25">
      <c r="A50" s="30" t="s">
        <v>18</v>
      </c>
      <c r="B50" s="47">
        <v>422</v>
      </c>
      <c r="C50" s="59">
        <v>10751.81</v>
      </c>
      <c r="D50" s="59">
        <v>0</v>
      </c>
      <c r="E50" s="60">
        <v>10751.81</v>
      </c>
    </row>
    <row r="51" spans="1:5" x14ac:dyDescent="0.25">
      <c r="A51" s="32" t="s">
        <v>19</v>
      </c>
      <c r="B51" s="48">
        <v>424</v>
      </c>
      <c r="C51" s="9">
        <v>750</v>
      </c>
      <c r="D51" s="9">
        <v>0</v>
      </c>
      <c r="E51" s="12">
        <v>750</v>
      </c>
    </row>
    <row r="52" spans="1:5" x14ac:dyDescent="0.25">
      <c r="A52" s="32" t="s">
        <v>20</v>
      </c>
      <c r="B52" s="48">
        <v>426</v>
      </c>
      <c r="C52" s="9">
        <v>0</v>
      </c>
      <c r="D52" s="9">
        <v>0</v>
      </c>
      <c r="E52" s="12">
        <v>0</v>
      </c>
    </row>
    <row r="53" spans="1:5" x14ac:dyDescent="0.25">
      <c r="A53" s="32"/>
      <c r="B53" s="48"/>
      <c r="C53" s="34"/>
      <c r="D53" s="34"/>
      <c r="E53" s="35"/>
    </row>
    <row r="54" spans="1:5" ht="15.75" thickBot="1" x14ac:dyDescent="0.3">
      <c r="A54" s="49"/>
      <c r="B54" s="50"/>
      <c r="C54" s="51"/>
      <c r="D54" s="51"/>
      <c r="E54" s="52"/>
    </row>
    <row r="55" spans="1:5" ht="16.5" thickBot="1" x14ac:dyDescent="0.3">
      <c r="A55" s="53" t="s">
        <v>88</v>
      </c>
      <c r="B55" s="54"/>
      <c r="C55" s="55">
        <v>1731593.1</v>
      </c>
      <c r="D55" s="55">
        <f>D34</f>
        <v>-2158.1200000000154</v>
      </c>
      <c r="E55" s="56">
        <f>E29+E46</f>
        <v>1729434.98</v>
      </c>
    </row>
    <row r="56" spans="1:5" ht="18.75" x14ac:dyDescent="0.3">
      <c r="A56" s="101"/>
      <c r="B56" s="101"/>
      <c r="C56" s="101"/>
      <c r="D56" s="101"/>
      <c r="E56" s="97"/>
    </row>
    <row r="57" spans="1:5" ht="18.75" x14ac:dyDescent="0.3">
      <c r="A57" s="101"/>
      <c r="B57" s="101"/>
      <c r="C57" s="101"/>
      <c r="D57" s="101"/>
      <c r="E57" s="97"/>
    </row>
    <row r="58" spans="1:5" ht="18.75" x14ac:dyDescent="0.3">
      <c r="A58" s="101" t="s">
        <v>138</v>
      </c>
      <c r="B58" s="101"/>
      <c r="C58" s="101"/>
      <c r="D58" s="97"/>
      <c r="E58" s="97"/>
    </row>
    <row r="59" spans="1:5" ht="18.75" x14ac:dyDescent="0.3">
      <c r="A59" s="101"/>
      <c r="B59" s="101"/>
      <c r="C59" s="101"/>
      <c r="D59" s="97"/>
      <c r="E59" s="97"/>
    </row>
    <row r="60" spans="1:5" ht="18.75" x14ac:dyDescent="0.3">
      <c r="A60" s="101" t="s">
        <v>139</v>
      </c>
      <c r="B60" s="101"/>
      <c r="C60" s="101"/>
    </row>
    <row r="61" spans="1:5" ht="18.75" x14ac:dyDescent="0.3">
      <c r="A61" s="101"/>
      <c r="B61" s="101"/>
      <c r="C61" s="101"/>
    </row>
    <row r="62" spans="1:5" ht="18.75" x14ac:dyDescent="0.3">
      <c r="A62" s="101" t="s">
        <v>152</v>
      </c>
      <c r="B62" s="101"/>
      <c r="C62" s="101"/>
    </row>
    <row r="63" spans="1:5" ht="18.75" x14ac:dyDescent="0.3">
      <c r="A63" s="101"/>
      <c r="B63" s="101"/>
      <c r="C63" s="101"/>
    </row>
    <row r="64" spans="1:5" ht="18.75" x14ac:dyDescent="0.3">
      <c r="A64" s="101" t="s">
        <v>151</v>
      </c>
      <c r="B64" s="101"/>
      <c r="C64" s="101"/>
    </row>
    <row r="65" spans="1:1" ht="18.75" x14ac:dyDescent="0.3">
      <c r="A65" s="101" t="s">
        <v>148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2"/>
  <sheetViews>
    <sheetView topLeftCell="A34" zoomScale="85" zoomScaleNormal="85" workbookViewId="0">
      <selection activeCell="A58" sqref="A58"/>
    </sheetView>
  </sheetViews>
  <sheetFormatPr defaultRowHeight="15" x14ac:dyDescent="0.25"/>
  <cols>
    <col min="1" max="1" width="26.5703125" customWidth="1"/>
    <col min="2" max="2" width="19.7109375" customWidth="1"/>
    <col min="3" max="5" width="18.140625" customWidth="1"/>
    <col min="6" max="7" width="15.42578125" customWidth="1"/>
    <col min="8" max="9" width="12.5703125" customWidth="1"/>
    <col min="10" max="10" width="16.5703125" customWidth="1"/>
    <col min="11" max="11" width="18" customWidth="1"/>
    <col min="12" max="17" width="12.5703125" customWidth="1"/>
    <col min="18" max="18" width="17.85546875" customWidth="1"/>
    <col min="19" max="19" width="15.5703125" customWidth="1"/>
  </cols>
  <sheetData>
    <row r="1" spans="1:19" ht="16.5" thickBot="1" x14ac:dyDescent="0.3">
      <c r="A1" s="238" t="s">
        <v>66</v>
      </c>
      <c r="B1" s="239"/>
      <c r="C1" s="239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229"/>
    </row>
    <row r="2" spans="1:19" ht="44.25" customHeight="1" x14ac:dyDescent="0.3">
      <c r="A2" s="240" t="s">
        <v>155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106"/>
    </row>
    <row r="3" spans="1:19" ht="15.75" x14ac:dyDescent="0.25">
      <c r="A3" s="107" t="s">
        <v>21</v>
      </c>
      <c r="B3" s="108"/>
      <c r="C3" s="10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19" ht="18.75" x14ac:dyDescent="0.3">
      <c r="A4" s="109" t="s">
        <v>64</v>
      </c>
      <c r="B4" s="110"/>
      <c r="C4" s="110"/>
      <c r="D4" s="110"/>
      <c r="E4" s="110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19" ht="15.75" customHeight="1" thickBot="1" x14ac:dyDescent="0.3">
      <c r="A5" s="111"/>
      <c r="B5" s="10" t="s">
        <v>95</v>
      </c>
      <c r="C5" s="10" t="s">
        <v>95</v>
      </c>
      <c r="D5" s="10" t="s">
        <v>95</v>
      </c>
      <c r="E5" s="232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spans="1:19" ht="16.5" thickBot="1" x14ac:dyDescent="0.3">
      <c r="A6" s="112" t="s">
        <v>22</v>
      </c>
      <c r="B6" s="113" t="s">
        <v>76</v>
      </c>
      <c r="C6" s="113" t="s">
        <v>78</v>
      </c>
      <c r="D6" s="114" t="s">
        <v>94</v>
      </c>
      <c r="E6" s="233"/>
      <c r="F6" s="115"/>
      <c r="G6" s="115"/>
      <c r="H6" s="115"/>
      <c r="I6" s="115"/>
      <c r="J6" s="115"/>
      <c r="K6" s="115"/>
      <c r="L6" s="115"/>
      <c r="M6" s="115"/>
      <c r="N6" s="116"/>
      <c r="O6" s="116"/>
      <c r="P6" s="116"/>
      <c r="Q6" s="116"/>
      <c r="R6" s="237"/>
      <c r="S6" s="237"/>
    </row>
    <row r="7" spans="1:19" ht="15.75" x14ac:dyDescent="0.25">
      <c r="A7" s="117" t="s">
        <v>23</v>
      </c>
      <c r="B7" s="118">
        <f>D50+J50</f>
        <v>193465.85</v>
      </c>
      <c r="C7" s="118">
        <v>234906</v>
      </c>
      <c r="D7" s="119">
        <v>234270</v>
      </c>
      <c r="E7" s="234"/>
      <c r="F7" s="120"/>
      <c r="G7" s="120"/>
      <c r="H7" s="120"/>
      <c r="I7" s="120"/>
      <c r="J7" s="120"/>
      <c r="K7" s="120"/>
      <c r="L7" s="120"/>
      <c r="M7" s="120"/>
      <c r="N7" s="121"/>
      <c r="O7" s="121"/>
      <c r="P7" s="121"/>
      <c r="Q7" s="121"/>
      <c r="R7" s="237"/>
      <c r="S7" s="237"/>
    </row>
    <row r="8" spans="1:19" ht="29.25" x14ac:dyDescent="0.25">
      <c r="A8" s="122" t="s">
        <v>57</v>
      </c>
      <c r="B8" s="123">
        <v>0</v>
      </c>
      <c r="C8" s="123">
        <v>0</v>
      </c>
      <c r="D8" s="124">
        <v>0</v>
      </c>
      <c r="E8" s="234"/>
      <c r="F8" s="125"/>
      <c r="G8" s="125"/>
      <c r="H8" s="125"/>
      <c r="I8" s="126"/>
      <c r="J8" s="126"/>
      <c r="K8" s="126"/>
      <c r="L8" s="126"/>
      <c r="M8" s="126"/>
      <c r="N8" s="121"/>
      <c r="O8" s="121"/>
      <c r="P8" s="121"/>
      <c r="Q8" s="121"/>
      <c r="R8" s="121"/>
      <c r="S8" s="121"/>
    </row>
    <row r="9" spans="1:19" ht="15.75" x14ac:dyDescent="0.25">
      <c r="A9" s="127" t="s">
        <v>61</v>
      </c>
      <c r="B9" s="123">
        <f>F50+G50-B16</f>
        <v>90607.96</v>
      </c>
      <c r="C9" s="123">
        <v>104720</v>
      </c>
      <c r="D9" s="124">
        <v>104720</v>
      </c>
      <c r="E9" s="234"/>
      <c r="F9" s="125"/>
      <c r="G9" s="125"/>
      <c r="H9" s="125"/>
      <c r="I9" s="126"/>
      <c r="J9" s="126"/>
      <c r="K9" s="126"/>
      <c r="L9" s="126"/>
      <c r="M9" s="126"/>
      <c r="N9" s="121"/>
      <c r="O9" s="121"/>
      <c r="P9" s="121"/>
      <c r="Q9" s="121"/>
      <c r="R9" s="121"/>
      <c r="S9" s="121"/>
    </row>
    <row r="10" spans="1:19" ht="28.5" x14ac:dyDescent="0.25">
      <c r="A10" s="128" t="s">
        <v>24</v>
      </c>
      <c r="B10" s="123">
        <v>0</v>
      </c>
      <c r="C10" s="123">
        <v>0</v>
      </c>
      <c r="D10" s="124">
        <v>0</v>
      </c>
      <c r="E10" s="234"/>
      <c r="F10" s="115"/>
      <c r="G10" s="115"/>
      <c r="H10" s="115"/>
      <c r="I10" s="115"/>
      <c r="J10" s="115"/>
      <c r="K10" s="115"/>
      <c r="L10" s="115"/>
      <c r="M10" s="115"/>
      <c r="N10" s="121"/>
      <c r="O10" s="121"/>
      <c r="P10" s="121"/>
      <c r="Q10" s="121"/>
      <c r="R10" s="237"/>
      <c r="S10" s="237"/>
    </row>
    <row r="11" spans="1:19" ht="15.75" x14ac:dyDescent="0.25">
      <c r="A11" s="128" t="s">
        <v>26</v>
      </c>
      <c r="B11" s="123">
        <v>0</v>
      </c>
      <c r="C11" s="123">
        <v>2000</v>
      </c>
      <c r="D11" s="124">
        <v>2000</v>
      </c>
      <c r="E11" s="234"/>
      <c r="F11" s="129"/>
      <c r="G11" s="129"/>
      <c r="H11" s="129"/>
      <c r="I11" s="130"/>
      <c r="J11" s="130"/>
      <c r="K11" s="130"/>
      <c r="L11" s="130"/>
      <c r="M11" s="130"/>
      <c r="N11" s="121"/>
      <c r="O11" s="121"/>
      <c r="P11" s="121"/>
      <c r="Q11" s="121"/>
      <c r="R11" s="121"/>
      <c r="S11" s="121"/>
    </row>
    <row r="12" spans="1:19" ht="15.75" x14ac:dyDescent="0.25">
      <c r="A12" s="127" t="s">
        <v>25</v>
      </c>
      <c r="B12" s="123">
        <f>K50+L50+M50+H50</f>
        <v>1420560.9499999997</v>
      </c>
      <c r="C12" s="123">
        <v>1429058</v>
      </c>
      <c r="D12" s="124">
        <v>1428200</v>
      </c>
      <c r="E12" s="234"/>
      <c r="F12" s="98"/>
      <c r="G12" s="98"/>
      <c r="H12" s="98"/>
      <c r="I12" s="131"/>
      <c r="J12" s="131"/>
      <c r="K12" s="98"/>
      <c r="L12" s="98"/>
      <c r="M12" s="98"/>
      <c r="N12" s="98"/>
      <c r="O12" s="98"/>
      <c r="P12" s="98"/>
      <c r="Q12" s="98"/>
      <c r="R12" s="98"/>
      <c r="S12" s="98"/>
    </row>
    <row r="13" spans="1:19" ht="15.75" x14ac:dyDescent="0.25">
      <c r="A13" s="127" t="s">
        <v>81</v>
      </c>
      <c r="B13" s="123">
        <f>P50+Q50</f>
        <v>7381.79</v>
      </c>
      <c r="C13" s="123">
        <v>4861</v>
      </c>
      <c r="D13" s="124">
        <v>0</v>
      </c>
      <c r="E13" s="234"/>
      <c r="F13" s="98"/>
      <c r="G13" s="98"/>
      <c r="H13" s="98"/>
      <c r="I13" s="131"/>
      <c r="J13" s="131"/>
      <c r="K13" s="98"/>
      <c r="L13" s="98"/>
      <c r="M13" s="98"/>
      <c r="N13" s="98"/>
      <c r="O13" s="98"/>
      <c r="P13" s="98"/>
      <c r="Q13" s="98"/>
      <c r="R13" s="98"/>
      <c r="S13" s="98"/>
    </row>
    <row r="14" spans="1:19" ht="16.5" thickBot="1" x14ac:dyDescent="0.3">
      <c r="A14" s="132" t="s">
        <v>82</v>
      </c>
      <c r="B14" s="133">
        <f>O50</f>
        <v>1526.28</v>
      </c>
      <c r="C14" s="133">
        <v>2000</v>
      </c>
      <c r="D14" s="134">
        <v>2000</v>
      </c>
      <c r="E14" s="234"/>
      <c r="F14" s="98"/>
      <c r="G14" s="98"/>
      <c r="H14" s="98"/>
      <c r="I14" s="131"/>
      <c r="J14" s="131"/>
      <c r="K14" s="98"/>
      <c r="L14" s="98"/>
      <c r="M14" s="98"/>
      <c r="N14" s="98"/>
      <c r="O14" s="98"/>
      <c r="P14" s="98"/>
      <c r="Q14" s="98"/>
      <c r="R14" s="98"/>
      <c r="S14" s="98"/>
    </row>
    <row r="15" spans="1:19" ht="16.5" thickBot="1" x14ac:dyDescent="0.3">
      <c r="A15" s="135" t="s">
        <v>27</v>
      </c>
      <c r="B15" s="136">
        <f>SUM(B7:B14)</f>
        <v>1713542.8299999998</v>
      </c>
      <c r="C15" s="136">
        <f>SUM(C7:C14)</f>
        <v>1777545</v>
      </c>
      <c r="D15" s="137">
        <f>SUM(D7:D14)</f>
        <v>1771190</v>
      </c>
      <c r="E15" s="230"/>
      <c r="F15" s="138"/>
      <c r="G15" s="138"/>
      <c r="H15" s="138"/>
      <c r="I15" s="138"/>
      <c r="J15" s="138"/>
      <c r="K15" s="138"/>
      <c r="L15" s="138"/>
      <c r="M15" s="138"/>
      <c r="N15" s="98"/>
      <c r="O15" s="98"/>
      <c r="P15" s="98"/>
      <c r="Q15" s="98"/>
      <c r="R15" s="98"/>
      <c r="S15" s="98"/>
    </row>
    <row r="16" spans="1:19" s="7" customFormat="1" ht="16.5" thickBot="1" x14ac:dyDescent="0.3">
      <c r="A16" s="139" t="s">
        <v>96</v>
      </c>
      <c r="B16" s="140">
        <v>15892.15</v>
      </c>
      <c r="C16" s="140">
        <v>12000</v>
      </c>
      <c r="D16" s="141">
        <v>12000</v>
      </c>
      <c r="E16" s="230"/>
      <c r="F16" s="138"/>
      <c r="G16" s="138"/>
      <c r="H16" s="138"/>
      <c r="I16" s="138"/>
      <c r="J16" s="138"/>
      <c r="K16" s="138"/>
      <c r="L16" s="138"/>
      <c r="M16" s="138"/>
      <c r="N16" s="142"/>
      <c r="O16" s="142"/>
      <c r="P16" s="142"/>
      <c r="Q16" s="142"/>
      <c r="R16" s="142"/>
      <c r="S16" s="142"/>
    </row>
    <row r="17" spans="1:20" s="7" customFormat="1" ht="19.5" thickBot="1" x14ac:dyDescent="0.35">
      <c r="A17" s="143" t="s">
        <v>27</v>
      </c>
      <c r="B17" s="144">
        <f>SUM(B15:B16)</f>
        <v>1729434.9799999997</v>
      </c>
      <c r="C17" s="144">
        <f>SUM(C15:C16)</f>
        <v>1789545</v>
      </c>
      <c r="D17" s="145">
        <f>SUM(D15:D16)</f>
        <v>1783190</v>
      </c>
      <c r="E17" s="235"/>
      <c r="F17" s="138"/>
      <c r="G17" s="138"/>
      <c r="H17" s="138"/>
      <c r="I17" s="138"/>
      <c r="J17" s="138"/>
      <c r="K17" s="138"/>
      <c r="L17" s="138"/>
      <c r="M17" s="138"/>
      <c r="N17" s="142"/>
      <c r="O17" s="142"/>
      <c r="P17" s="142"/>
      <c r="Q17" s="142"/>
      <c r="R17" s="142"/>
      <c r="S17" s="142"/>
    </row>
    <row r="18" spans="1:20" s="7" customFormat="1" ht="15.75" x14ac:dyDescent="0.25">
      <c r="A18" s="146"/>
      <c r="B18" s="147"/>
      <c r="C18" s="147"/>
      <c r="D18" s="142"/>
      <c r="E18" s="142"/>
      <c r="F18" s="142"/>
      <c r="G18" s="142"/>
      <c r="H18" s="142"/>
      <c r="I18" s="148"/>
      <c r="J18" s="148"/>
      <c r="K18" s="142"/>
      <c r="L18" s="142"/>
      <c r="M18" s="142"/>
      <c r="N18" s="142"/>
      <c r="O18" s="142"/>
      <c r="P18" s="142"/>
      <c r="Q18" s="142"/>
      <c r="R18" s="142"/>
      <c r="S18" s="142"/>
    </row>
    <row r="19" spans="1:20" ht="33.75" customHeight="1" x14ac:dyDescent="0.25">
      <c r="A19" s="149" t="s">
        <v>44</v>
      </c>
      <c r="B19" s="150">
        <v>8532</v>
      </c>
      <c r="C19" s="98" t="s">
        <v>45</v>
      </c>
      <c r="D19" s="98"/>
      <c r="E19" s="98"/>
      <c r="F19" s="98"/>
      <c r="G19" s="98"/>
      <c r="H19" s="98"/>
      <c r="I19" s="98"/>
      <c r="J19" s="98"/>
      <c r="K19" s="95"/>
      <c r="L19" s="95"/>
      <c r="M19" s="95"/>
      <c r="N19" s="95"/>
      <c r="O19" s="95"/>
      <c r="P19" s="95"/>
      <c r="Q19" s="95"/>
      <c r="R19" s="98"/>
      <c r="S19" s="98"/>
    </row>
    <row r="20" spans="1:20" ht="35.25" customHeight="1" x14ac:dyDescent="0.25">
      <c r="A20" s="149" t="s">
        <v>46</v>
      </c>
      <c r="B20" s="151">
        <v>1887211</v>
      </c>
      <c r="C20" s="98" t="s">
        <v>47</v>
      </c>
      <c r="D20" s="98"/>
      <c r="E20" s="98"/>
      <c r="F20" s="98"/>
      <c r="G20" s="98"/>
      <c r="H20" s="98"/>
      <c r="I20" s="98"/>
      <c r="J20" s="98"/>
      <c r="K20" s="95"/>
      <c r="L20" s="95"/>
      <c r="M20" s="95"/>
      <c r="N20" s="95"/>
      <c r="O20" s="95"/>
      <c r="P20" s="95"/>
      <c r="Q20" s="95"/>
      <c r="R20" s="98"/>
      <c r="S20" s="98"/>
    </row>
    <row r="21" spans="1:20" ht="33" customHeight="1" x14ac:dyDescent="0.25">
      <c r="A21" s="149" t="s">
        <v>48</v>
      </c>
      <c r="B21" s="98">
        <v>912</v>
      </c>
      <c r="C21" s="98" t="s">
        <v>49</v>
      </c>
      <c r="D21" s="98"/>
      <c r="E21" s="98"/>
      <c r="F21" s="98"/>
      <c r="G21" s="98"/>
      <c r="H21" s="98"/>
      <c r="I21" s="98"/>
      <c r="J21" s="98"/>
      <c r="K21" s="95"/>
      <c r="L21" s="95"/>
      <c r="M21" s="95"/>
      <c r="N21" s="95"/>
      <c r="O21" s="95"/>
      <c r="P21" s="95"/>
      <c r="Q21" s="95"/>
      <c r="R21" s="98"/>
      <c r="S21" s="98"/>
    </row>
    <row r="22" spans="1:20" ht="30" customHeight="1" x14ac:dyDescent="0.25">
      <c r="A22" s="149" t="s">
        <v>50</v>
      </c>
      <c r="B22" s="98">
        <v>487</v>
      </c>
      <c r="C22" s="98" t="s">
        <v>65</v>
      </c>
      <c r="D22" s="98"/>
      <c r="E22" s="98"/>
      <c r="F22" s="98"/>
      <c r="G22" s="98"/>
      <c r="H22" s="98"/>
      <c r="I22" s="98"/>
      <c r="J22" s="98"/>
      <c r="K22" s="95"/>
      <c r="L22" s="95"/>
      <c r="M22" s="95"/>
      <c r="N22" s="95"/>
      <c r="O22" s="95"/>
      <c r="P22" s="95"/>
      <c r="Q22" s="95"/>
      <c r="R22" s="98"/>
      <c r="S22" s="98"/>
    </row>
    <row r="23" spans="1:20" ht="15.75" x14ac:dyDescent="0.25">
      <c r="A23" s="152"/>
      <c r="B23" s="98"/>
      <c r="C23" s="98"/>
      <c r="D23" s="98"/>
      <c r="E23" s="98"/>
      <c r="F23" s="98"/>
      <c r="G23" s="98"/>
      <c r="H23" s="98"/>
      <c r="I23" s="98"/>
      <c r="J23" s="98"/>
      <c r="K23" s="95"/>
      <c r="L23" s="95"/>
      <c r="M23" s="95"/>
      <c r="N23" s="95"/>
      <c r="O23" s="95"/>
      <c r="P23" s="95"/>
      <c r="Q23" s="95"/>
      <c r="R23" s="98"/>
      <c r="S23" s="98"/>
    </row>
    <row r="24" spans="1:20" ht="15.75" x14ac:dyDescent="0.25">
      <c r="A24" s="152"/>
      <c r="B24" s="153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</row>
    <row r="25" spans="1:20" ht="15.75" x14ac:dyDescent="0.25">
      <c r="A25" s="152"/>
      <c r="B25" s="153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</row>
    <row r="26" spans="1:20" ht="16.5" thickBot="1" x14ac:dyDescent="0.3">
      <c r="A26" s="154" t="s">
        <v>28</v>
      </c>
      <c r="B26" s="155"/>
      <c r="C26" s="96"/>
      <c r="D26" s="70"/>
      <c r="E26" s="70"/>
      <c r="F26" s="70"/>
      <c r="G26" s="70"/>
      <c r="H26" s="70"/>
      <c r="I26" s="70"/>
      <c r="J26" s="70"/>
      <c r="K26" s="96"/>
      <c r="L26" s="96"/>
      <c r="M26" s="96"/>
      <c r="N26" s="96"/>
      <c r="O26" s="96"/>
      <c r="P26" s="96"/>
      <c r="Q26" s="96"/>
      <c r="R26" s="10" t="s">
        <v>95</v>
      </c>
      <c r="S26" s="98"/>
    </row>
    <row r="27" spans="1:20" ht="100.5" thickBot="1" x14ac:dyDescent="0.3">
      <c r="A27" s="156" t="s">
        <v>29</v>
      </c>
      <c r="B27" s="157" t="s">
        <v>30</v>
      </c>
      <c r="C27" s="158" t="s">
        <v>77</v>
      </c>
      <c r="D27" s="158" t="s">
        <v>67</v>
      </c>
      <c r="E27" s="158" t="s">
        <v>137</v>
      </c>
      <c r="F27" s="158" t="s">
        <v>61</v>
      </c>
      <c r="G27" s="158" t="s">
        <v>137</v>
      </c>
      <c r="H27" s="158" t="s">
        <v>69</v>
      </c>
      <c r="I27" s="158" t="s">
        <v>24</v>
      </c>
      <c r="J27" s="158" t="s">
        <v>70</v>
      </c>
      <c r="K27" s="158" t="s">
        <v>92</v>
      </c>
      <c r="L27" s="158" t="s">
        <v>93</v>
      </c>
      <c r="M27" s="158" t="s">
        <v>119</v>
      </c>
      <c r="N27" s="158" t="s">
        <v>26</v>
      </c>
      <c r="O27" s="158" t="s">
        <v>31</v>
      </c>
      <c r="P27" s="158" t="s">
        <v>117</v>
      </c>
      <c r="Q27" s="158" t="s">
        <v>118</v>
      </c>
      <c r="R27" s="159" t="s">
        <v>150</v>
      </c>
      <c r="S27" s="98"/>
      <c r="T27" s="6"/>
    </row>
    <row r="28" spans="1:20" ht="16.5" thickBot="1" x14ac:dyDescent="0.3">
      <c r="A28" s="160">
        <v>31</v>
      </c>
      <c r="B28" s="161" t="s">
        <v>32</v>
      </c>
      <c r="C28" s="162">
        <v>1405192.54</v>
      </c>
      <c r="D28" s="162">
        <v>0</v>
      </c>
      <c r="E28" s="162">
        <v>0</v>
      </c>
      <c r="F28" s="162">
        <v>0</v>
      </c>
      <c r="G28" s="162">
        <v>0</v>
      </c>
      <c r="H28" s="162">
        <f>H30</f>
        <v>1590</v>
      </c>
      <c r="I28" s="162">
        <v>0</v>
      </c>
      <c r="J28" s="162">
        <f>J29+J30+J31</f>
        <v>1067</v>
      </c>
      <c r="K28" s="162">
        <f>K29+K30+K31</f>
        <v>1394591.54</v>
      </c>
      <c r="L28" s="162">
        <f>L29+L30+L31</f>
        <v>1206.5</v>
      </c>
      <c r="M28" s="162">
        <v>0</v>
      </c>
      <c r="N28" s="162">
        <v>0</v>
      </c>
      <c r="O28" s="162">
        <v>0</v>
      </c>
      <c r="P28" s="162">
        <f>P29+P30+P31</f>
        <v>6737.5</v>
      </c>
      <c r="Q28" s="162">
        <v>0</v>
      </c>
      <c r="R28" s="163">
        <f t="shared" ref="R28:R50" si="0">SUM(D28:Q28)</f>
        <v>1405192.54</v>
      </c>
      <c r="S28" s="98"/>
    </row>
    <row r="29" spans="1:20" ht="19.5" customHeight="1" x14ac:dyDescent="0.25">
      <c r="A29" s="164">
        <v>311</v>
      </c>
      <c r="B29" s="165" t="s">
        <v>33</v>
      </c>
      <c r="C29" s="166">
        <v>1158270</v>
      </c>
      <c r="D29" s="166">
        <v>0</v>
      </c>
      <c r="E29" s="166">
        <v>0</v>
      </c>
      <c r="F29" s="167">
        <v>0</v>
      </c>
      <c r="G29" s="167">
        <v>0</v>
      </c>
      <c r="H29" s="166">
        <v>0</v>
      </c>
      <c r="I29" s="167">
        <v>0</v>
      </c>
      <c r="J29" s="166">
        <v>770</v>
      </c>
      <c r="K29" s="167">
        <v>1150000</v>
      </c>
      <c r="L29" s="167">
        <v>893</v>
      </c>
      <c r="M29" s="167">
        <v>0</v>
      </c>
      <c r="N29" s="167">
        <v>0</v>
      </c>
      <c r="O29" s="167">
        <v>0</v>
      </c>
      <c r="P29" s="167">
        <v>5017</v>
      </c>
      <c r="Q29" s="167">
        <v>0</v>
      </c>
      <c r="R29" s="168">
        <f t="shared" si="0"/>
        <v>1156680</v>
      </c>
      <c r="S29" s="98"/>
    </row>
    <row r="30" spans="1:20" ht="21" customHeight="1" x14ac:dyDescent="0.25">
      <c r="A30" s="169">
        <v>312</v>
      </c>
      <c r="B30" s="170" t="s">
        <v>9</v>
      </c>
      <c r="C30" s="166">
        <v>65792.540000000008</v>
      </c>
      <c r="D30" s="171">
        <v>0</v>
      </c>
      <c r="E30" s="171">
        <v>0</v>
      </c>
      <c r="F30" s="172">
        <v>0</v>
      </c>
      <c r="G30" s="172">
        <v>0</v>
      </c>
      <c r="H30" s="171">
        <v>1590</v>
      </c>
      <c r="I30" s="172">
        <v>0</v>
      </c>
      <c r="J30" s="171">
        <v>156</v>
      </c>
      <c r="K30" s="172">
        <v>64591.54</v>
      </c>
      <c r="L30" s="172">
        <v>160.5</v>
      </c>
      <c r="M30" s="172">
        <v>0</v>
      </c>
      <c r="N30" s="172">
        <v>0</v>
      </c>
      <c r="O30" s="172">
        <v>0</v>
      </c>
      <c r="P30" s="172">
        <v>884.5</v>
      </c>
      <c r="Q30" s="172">
        <v>0</v>
      </c>
      <c r="R30" s="168">
        <f t="shared" si="0"/>
        <v>67382.540000000008</v>
      </c>
      <c r="S30" s="98"/>
    </row>
    <row r="31" spans="1:20" ht="20.25" customHeight="1" thickBot="1" x14ac:dyDescent="0.3">
      <c r="A31" s="173">
        <v>313</v>
      </c>
      <c r="B31" s="174" t="s">
        <v>10</v>
      </c>
      <c r="C31" s="175">
        <v>181130</v>
      </c>
      <c r="D31" s="175">
        <v>0</v>
      </c>
      <c r="E31" s="175">
        <v>0</v>
      </c>
      <c r="F31" s="176">
        <v>0</v>
      </c>
      <c r="G31" s="176">
        <v>0</v>
      </c>
      <c r="H31" s="175">
        <v>0</v>
      </c>
      <c r="I31" s="176">
        <v>0</v>
      </c>
      <c r="J31" s="175">
        <v>141</v>
      </c>
      <c r="K31" s="176">
        <v>180000</v>
      </c>
      <c r="L31" s="176">
        <v>153</v>
      </c>
      <c r="M31" s="176">
        <v>0</v>
      </c>
      <c r="N31" s="176">
        <v>0</v>
      </c>
      <c r="O31" s="176">
        <v>0</v>
      </c>
      <c r="P31" s="176">
        <v>836</v>
      </c>
      <c r="Q31" s="176">
        <v>0</v>
      </c>
      <c r="R31" s="177">
        <f t="shared" si="0"/>
        <v>181130</v>
      </c>
      <c r="S31" s="98"/>
    </row>
    <row r="32" spans="1:20" ht="16.5" thickBot="1" x14ac:dyDescent="0.3">
      <c r="A32" s="160">
        <v>32</v>
      </c>
      <c r="B32" s="161" t="s">
        <v>11</v>
      </c>
      <c r="C32" s="162">
        <v>305212.43</v>
      </c>
      <c r="D32" s="162">
        <f>D33+D34+D35+D36</f>
        <v>94100</v>
      </c>
      <c r="E32" s="162">
        <f>E33+E34+E35</f>
        <v>0</v>
      </c>
      <c r="F32" s="162">
        <f>F33+F34+F35+F36+F37</f>
        <v>94226.44</v>
      </c>
      <c r="G32" s="162">
        <f>G33+G34+G37</f>
        <v>-2158.12</v>
      </c>
      <c r="H32" s="162">
        <v>0</v>
      </c>
      <c r="I32" s="162">
        <v>0</v>
      </c>
      <c r="J32" s="162">
        <f>J33+J34+J35+J36</f>
        <v>98298.85</v>
      </c>
      <c r="K32" s="162">
        <f>K33+K35+K36+K37</f>
        <v>17883.3</v>
      </c>
      <c r="L32" s="162">
        <f>L33</f>
        <v>38.4</v>
      </c>
      <c r="M32" s="162">
        <f>M34</f>
        <v>21.15</v>
      </c>
      <c r="N32" s="162">
        <v>0</v>
      </c>
      <c r="O32" s="162">
        <v>0</v>
      </c>
      <c r="P32" s="162">
        <f>P33</f>
        <v>221.29</v>
      </c>
      <c r="Q32" s="162">
        <f>Q34</f>
        <v>423</v>
      </c>
      <c r="R32" s="163">
        <f t="shared" si="0"/>
        <v>303054.31000000006</v>
      </c>
      <c r="S32" s="98"/>
    </row>
    <row r="33" spans="1:19" ht="33.75" customHeight="1" x14ac:dyDescent="0.25">
      <c r="A33" s="164">
        <v>321</v>
      </c>
      <c r="B33" s="178" t="s">
        <v>56</v>
      </c>
      <c r="C33" s="167">
        <v>109176.20999999999</v>
      </c>
      <c r="D33" s="167">
        <v>60735.96</v>
      </c>
      <c r="E33" s="167">
        <v>4654.82</v>
      </c>
      <c r="F33" s="167">
        <v>31976.62</v>
      </c>
      <c r="G33" s="167">
        <v>-4000</v>
      </c>
      <c r="H33" s="167">
        <v>0</v>
      </c>
      <c r="I33" s="167">
        <v>0</v>
      </c>
      <c r="J33" s="167">
        <v>15028.85</v>
      </c>
      <c r="K33" s="167">
        <v>1175.0899999999999</v>
      </c>
      <c r="L33" s="167">
        <v>38.4</v>
      </c>
      <c r="M33" s="167">
        <v>0</v>
      </c>
      <c r="N33" s="167">
        <v>0</v>
      </c>
      <c r="O33" s="167">
        <v>0</v>
      </c>
      <c r="P33" s="167">
        <v>221.29</v>
      </c>
      <c r="Q33" s="167">
        <v>0</v>
      </c>
      <c r="R33" s="179">
        <f t="shared" si="0"/>
        <v>109831.02999999998</v>
      </c>
      <c r="S33" s="98"/>
    </row>
    <row r="34" spans="1:19" ht="30" customHeight="1" x14ac:dyDescent="0.25">
      <c r="A34" s="169">
        <v>322</v>
      </c>
      <c r="B34" s="180" t="s">
        <v>34</v>
      </c>
      <c r="C34" s="172">
        <v>79012.599999999991</v>
      </c>
      <c r="D34" s="172">
        <v>4400</v>
      </c>
      <c r="E34" s="172">
        <v>-4133.28</v>
      </c>
      <c r="F34" s="172">
        <v>12168.45</v>
      </c>
      <c r="G34" s="172">
        <v>1000</v>
      </c>
      <c r="H34" s="172">
        <v>0</v>
      </c>
      <c r="I34" s="172">
        <v>0</v>
      </c>
      <c r="J34" s="172">
        <v>62000</v>
      </c>
      <c r="K34" s="172">
        <v>0</v>
      </c>
      <c r="L34" s="172">
        <v>0</v>
      </c>
      <c r="M34" s="172">
        <v>21.15</v>
      </c>
      <c r="N34" s="172">
        <v>0</v>
      </c>
      <c r="O34" s="172">
        <v>0</v>
      </c>
      <c r="P34" s="172">
        <v>0</v>
      </c>
      <c r="Q34" s="172">
        <v>423</v>
      </c>
      <c r="R34" s="181">
        <f t="shared" si="0"/>
        <v>75879.319999999992</v>
      </c>
      <c r="S34" s="98"/>
    </row>
    <row r="35" spans="1:19" ht="21.75" customHeight="1" x14ac:dyDescent="0.25">
      <c r="A35" s="169">
        <v>323</v>
      </c>
      <c r="B35" s="170" t="s">
        <v>35</v>
      </c>
      <c r="C35" s="172">
        <v>98071.38</v>
      </c>
      <c r="D35" s="172">
        <v>24964.04</v>
      </c>
      <c r="E35" s="172">
        <v>-521.54</v>
      </c>
      <c r="F35" s="172">
        <v>41307.339999999997</v>
      </c>
      <c r="G35" s="172">
        <v>0</v>
      </c>
      <c r="H35" s="172">
        <v>0</v>
      </c>
      <c r="I35" s="172">
        <v>0</v>
      </c>
      <c r="J35" s="172">
        <v>19800</v>
      </c>
      <c r="K35" s="172">
        <v>12000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81">
        <f t="shared" si="0"/>
        <v>97549.84</v>
      </c>
      <c r="S35" s="98"/>
    </row>
    <row r="36" spans="1:19" ht="21.75" customHeight="1" x14ac:dyDescent="0.25">
      <c r="A36" s="169">
        <v>324</v>
      </c>
      <c r="B36" s="170" t="s">
        <v>36</v>
      </c>
      <c r="C36" s="172">
        <v>9978.2099999999991</v>
      </c>
      <c r="D36" s="172">
        <v>4000</v>
      </c>
      <c r="E36" s="172">
        <v>0</v>
      </c>
      <c r="F36" s="172">
        <v>3500</v>
      </c>
      <c r="G36" s="172">
        <v>0</v>
      </c>
      <c r="H36" s="172">
        <v>0</v>
      </c>
      <c r="I36" s="172">
        <v>0</v>
      </c>
      <c r="J36" s="172">
        <v>1470</v>
      </c>
      <c r="K36" s="172">
        <v>1008.21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81">
        <f t="shared" si="0"/>
        <v>9978.2099999999991</v>
      </c>
      <c r="S36" s="98"/>
    </row>
    <row r="37" spans="1:19" ht="30.75" thickBot="1" x14ac:dyDescent="0.3">
      <c r="A37" s="173">
        <v>329</v>
      </c>
      <c r="B37" s="182" t="s">
        <v>37</v>
      </c>
      <c r="C37" s="176">
        <v>8974.0299999999988</v>
      </c>
      <c r="D37" s="176">
        <v>0</v>
      </c>
      <c r="E37" s="176">
        <v>0</v>
      </c>
      <c r="F37" s="176">
        <v>5274.03</v>
      </c>
      <c r="G37" s="176">
        <v>841.88</v>
      </c>
      <c r="H37" s="176">
        <v>0</v>
      </c>
      <c r="I37" s="176">
        <v>0</v>
      </c>
      <c r="J37" s="176">
        <v>0</v>
      </c>
      <c r="K37" s="176">
        <v>3700</v>
      </c>
      <c r="L37" s="176">
        <v>0</v>
      </c>
      <c r="M37" s="176">
        <v>0</v>
      </c>
      <c r="N37" s="176">
        <v>0</v>
      </c>
      <c r="O37" s="176">
        <v>0</v>
      </c>
      <c r="P37" s="176">
        <v>0</v>
      </c>
      <c r="Q37" s="176">
        <v>0</v>
      </c>
      <c r="R37" s="183">
        <f t="shared" si="0"/>
        <v>9815.91</v>
      </c>
      <c r="S37" s="98"/>
    </row>
    <row r="38" spans="1:19" ht="16.5" thickBot="1" x14ac:dyDescent="0.3">
      <c r="A38" s="160">
        <v>34</v>
      </c>
      <c r="B38" s="161" t="s">
        <v>14</v>
      </c>
      <c r="C38" s="162">
        <v>1170</v>
      </c>
      <c r="D38" s="162">
        <v>0</v>
      </c>
      <c r="E38" s="162">
        <v>0</v>
      </c>
      <c r="F38" s="162">
        <f>F39</f>
        <v>1170</v>
      </c>
      <c r="G38" s="162">
        <v>0</v>
      </c>
      <c r="H38" s="162">
        <v>0</v>
      </c>
      <c r="I38" s="162">
        <v>0</v>
      </c>
      <c r="J38" s="162">
        <v>0</v>
      </c>
      <c r="K38" s="162">
        <v>0</v>
      </c>
      <c r="L38" s="162">
        <v>0</v>
      </c>
      <c r="M38" s="162">
        <v>0</v>
      </c>
      <c r="N38" s="162">
        <v>0</v>
      </c>
      <c r="O38" s="162">
        <v>0</v>
      </c>
      <c r="P38" s="162">
        <v>0</v>
      </c>
      <c r="Q38" s="162">
        <v>0</v>
      </c>
      <c r="R38" s="163">
        <f t="shared" si="0"/>
        <v>1170</v>
      </c>
      <c r="S38" s="98"/>
    </row>
    <row r="39" spans="1:19" ht="16.5" thickBot="1" x14ac:dyDescent="0.3">
      <c r="A39" s="184">
        <v>343</v>
      </c>
      <c r="B39" s="185" t="s">
        <v>38</v>
      </c>
      <c r="C39" s="186">
        <v>1170</v>
      </c>
      <c r="D39" s="186">
        <v>0</v>
      </c>
      <c r="E39" s="186">
        <v>0</v>
      </c>
      <c r="F39" s="186">
        <v>1170</v>
      </c>
      <c r="G39" s="186">
        <v>0</v>
      </c>
      <c r="H39" s="186">
        <v>0</v>
      </c>
      <c r="I39" s="186">
        <v>0</v>
      </c>
      <c r="J39" s="186">
        <v>0</v>
      </c>
      <c r="K39" s="186">
        <v>0</v>
      </c>
      <c r="L39" s="186">
        <v>0</v>
      </c>
      <c r="M39" s="186">
        <v>0</v>
      </c>
      <c r="N39" s="186">
        <v>0</v>
      </c>
      <c r="O39" s="186">
        <v>0</v>
      </c>
      <c r="P39" s="186">
        <v>0</v>
      </c>
      <c r="Q39" s="186">
        <v>0</v>
      </c>
      <c r="R39" s="187">
        <f t="shared" si="0"/>
        <v>1170</v>
      </c>
      <c r="S39" s="98"/>
    </row>
    <row r="40" spans="1:19" ht="16.5" thickBot="1" x14ac:dyDescent="0.3">
      <c r="A40" s="160">
        <v>37</v>
      </c>
      <c r="B40" s="161" t="s">
        <v>79</v>
      </c>
      <c r="C40" s="162">
        <v>800</v>
      </c>
      <c r="D40" s="162">
        <v>0</v>
      </c>
      <c r="E40" s="162">
        <v>0</v>
      </c>
      <c r="F40" s="162">
        <v>0</v>
      </c>
      <c r="G40" s="162">
        <v>0</v>
      </c>
      <c r="H40" s="162">
        <v>0</v>
      </c>
      <c r="I40" s="162">
        <v>0</v>
      </c>
      <c r="J40" s="162">
        <v>0</v>
      </c>
      <c r="K40" s="162">
        <f>K41</f>
        <v>800</v>
      </c>
      <c r="L40" s="162">
        <v>0</v>
      </c>
      <c r="M40" s="162">
        <v>0</v>
      </c>
      <c r="N40" s="162">
        <v>0</v>
      </c>
      <c r="O40" s="162">
        <v>0</v>
      </c>
      <c r="P40" s="162">
        <v>0</v>
      </c>
      <c r="Q40" s="162">
        <v>0</v>
      </c>
      <c r="R40" s="163">
        <f t="shared" si="0"/>
        <v>800</v>
      </c>
      <c r="S40" s="98"/>
    </row>
    <row r="41" spans="1:19" ht="16.5" thickBot="1" x14ac:dyDescent="0.3">
      <c r="A41" s="184">
        <v>372</v>
      </c>
      <c r="B41" s="185" t="s">
        <v>80</v>
      </c>
      <c r="C41" s="186">
        <v>800</v>
      </c>
      <c r="D41" s="186">
        <v>0</v>
      </c>
      <c r="E41" s="186">
        <v>0</v>
      </c>
      <c r="F41" s="186">
        <v>0</v>
      </c>
      <c r="G41" s="186">
        <v>0</v>
      </c>
      <c r="H41" s="186">
        <v>0</v>
      </c>
      <c r="I41" s="186">
        <v>0</v>
      </c>
      <c r="J41" s="186">
        <v>0</v>
      </c>
      <c r="K41" s="186">
        <v>800</v>
      </c>
      <c r="L41" s="186">
        <v>0</v>
      </c>
      <c r="M41" s="186">
        <v>0</v>
      </c>
      <c r="N41" s="186">
        <v>0</v>
      </c>
      <c r="O41" s="186">
        <v>0</v>
      </c>
      <c r="P41" s="186">
        <v>0</v>
      </c>
      <c r="Q41" s="186">
        <v>0</v>
      </c>
      <c r="R41" s="187">
        <f t="shared" si="0"/>
        <v>800</v>
      </c>
      <c r="S41" s="98"/>
    </row>
    <row r="42" spans="1:19" ht="16.5" thickBot="1" x14ac:dyDescent="0.3">
      <c r="A42" s="160">
        <v>38</v>
      </c>
      <c r="B42" s="161" t="s">
        <v>75</v>
      </c>
      <c r="C42" s="162">
        <v>48.38</v>
      </c>
      <c r="D42" s="162">
        <v>0</v>
      </c>
      <c r="E42" s="162">
        <v>0</v>
      </c>
      <c r="F42" s="162">
        <v>0</v>
      </c>
      <c r="G42" s="162">
        <v>0</v>
      </c>
      <c r="H42" s="162">
        <v>0</v>
      </c>
      <c r="I42" s="162">
        <v>0</v>
      </c>
      <c r="J42" s="162">
        <v>0</v>
      </c>
      <c r="K42" s="162">
        <f>K43</f>
        <v>48.38</v>
      </c>
      <c r="L42" s="162">
        <v>0</v>
      </c>
      <c r="M42" s="162">
        <v>0</v>
      </c>
      <c r="N42" s="162">
        <v>0</v>
      </c>
      <c r="O42" s="162">
        <v>0</v>
      </c>
      <c r="P42" s="162">
        <v>0</v>
      </c>
      <c r="Q42" s="162">
        <v>0</v>
      </c>
      <c r="R42" s="163">
        <f t="shared" si="0"/>
        <v>48.38</v>
      </c>
      <c r="S42" s="98"/>
    </row>
    <row r="43" spans="1:19" ht="16.5" thickBot="1" x14ac:dyDescent="0.3">
      <c r="A43" s="184">
        <v>381</v>
      </c>
      <c r="B43" s="185" t="s">
        <v>147</v>
      </c>
      <c r="C43" s="186">
        <v>48.38</v>
      </c>
      <c r="D43" s="186">
        <v>0</v>
      </c>
      <c r="E43" s="186">
        <v>0</v>
      </c>
      <c r="F43" s="186">
        <v>0</v>
      </c>
      <c r="G43" s="186">
        <v>0</v>
      </c>
      <c r="H43" s="186">
        <v>0</v>
      </c>
      <c r="I43" s="186">
        <v>0</v>
      </c>
      <c r="J43" s="186">
        <v>0</v>
      </c>
      <c r="K43" s="186">
        <v>48.38</v>
      </c>
      <c r="L43" s="186">
        <v>0</v>
      </c>
      <c r="M43" s="186">
        <v>0</v>
      </c>
      <c r="N43" s="186">
        <v>0</v>
      </c>
      <c r="O43" s="186">
        <v>0</v>
      </c>
      <c r="P43" s="186">
        <v>0</v>
      </c>
      <c r="Q43" s="186">
        <v>0</v>
      </c>
      <c r="R43" s="187">
        <f t="shared" si="0"/>
        <v>48.38</v>
      </c>
      <c r="S43" s="98"/>
    </row>
    <row r="44" spans="1:19" s="8" customFormat="1" ht="50.25" customHeight="1" thickBot="1" x14ac:dyDescent="0.3">
      <c r="A44" s="160">
        <v>41</v>
      </c>
      <c r="B44" s="188" t="s">
        <v>58</v>
      </c>
      <c r="C44" s="162">
        <v>3686.26</v>
      </c>
      <c r="D44" s="162">
        <v>0</v>
      </c>
      <c r="E44" s="162">
        <v>0</v>
      </c>
      <c r="F44" s="162">
        <f>F45</f>
        <v>3686.26</v>
      </c>
      <c r="G44" s="162">
        <v>0</v>
      </c>
      <c r="H44" s="162">
        <v>0</v>
      </c>
      <c r="I44" s="162">
        <v>0</v>
      </c>
      <c r="J44" s="162">
        <v>0</v>
      </c>
      <c r="K44" s="162">
        <f>K45</f>
        <v>3981.68</v>
      </c>
      <c r="L44" s="162">
        <v>0</v>
      </c>
      <c r="M44" s="162">
        <v>0</v>
      </c>
      <c r="N44" s="162">
        <v>0</v>
      </c>
      <c r="O44" s="162">
        <v>0</v>
      </c>
      <c r="P44" s="162">
        <v>0</v>
      </c>
      <c r="Q44" s="162">
        <v>0</v>
      </c>
      <c r="R44" s="163">
        <f t="shared" si="0"/>
        <v>7667.9400000000005</v>
      </c>
      <c r="S44" s="99"/>
    </row>
    <row r="45" spans="1:19" ht="16.5" thickBot="1" x14ac:dyDescent="0.3">
      <c r="A45" s="184">
        <v>412</v>
      </c>
      <c r="B45" s="185" t="s">
        <v>59</v>
      </c>
      <c r="C45" s="186">
        <v>3686.26</v>
      </c>
      <c r="D45" s="186">
        <v>0</v>
      </c>
      <c r="E45" s="186">
        <v>0</v>
      </c>
      <c r="F45" s="186">
        <v>3686.26</v>
      </c>
      <c r="G45" s="186">
        <v>0</v>
      </c>
      <c r="H45" s="186">
        <v>0</v>
      </c>
      <c r="I45" s="186">
        <v>0</v>
      </c>
      <c r="J45" s="186">
        <v>0</v>
      </c>
      <c r="K45" s="186">
        <v>3981.68</v>
      </c>
      <c r="L45" s="186">
        <v>0</v>
      </c>
      <c r="M45" s="186">
        <v>0</v>
      </c>
      <c r="N45" s="186">
        <v>0</v>
      </c>
      <c r="O45" s="186">
        <v>0</v>
      </c>
      <c r="P45" s="186">
        <v>0</v>
      </c>
      <c r="Q45" s="186">
        <v>0</v>
      </c>
      <c r="R45" s="187">
        <f t="shared" si="0"/>
        <v>7667.9400000000005</v>
      </c>
      <c r="S45" s="98"/>
    </row>
    <row r="46" spans="1:19" ht="44.25" thickBot="1" x14ac:dyDescent="0.3">
      <c r="A46" s="160">
        <v>42</v>
      </c>
      <c r="B46" s="189" t="s">
        <v>39</v>
      </c>
      <c r="C46" s="162">
        <v>15483.49</v>
      </c>
      <c r="D46" s="162">
        <v>0</v>
      </c>
      <c r="E46" s="162">
        <v>0</v>
      </c>
      <c r="F46" s="162">
        <f>F47+F48</f>
        <v>9575.5300000000007</v>
      </c>
      <c r="G46" s="162">
        <v>0</v>
      </c>
      <c r="H46" s="162">
        <v>0</v>
      </c>
      <c r="I46" s="162">
        <v>0</v>
      </c>
      <c r="J46" s="162">
        <v>0</v>
      </c>
      <c r="K46" s="162">
        <f>K48</f>
        <v>400</v>
      </c>
      <c r="L46" s="162">
        <v>0</v>
      </c>
      <c r="M46" s="162">
        <v>0</v>
      </c>
      <c r="N46" s="162">
        <v>0</v>
      </c>
      <c r="O46" s="162">
        <f>O47</f>
        <v>1526.28</v>
      </c>
      <c r="P46" s="162">
        <v>0</v>
      </c>
      <c r="Q46" s="162">
        <v>0</v>
      </c>
      <c r="R46" s="163">
        <f t="shared" si="0"/>
        <v>11501.810000000001</v>
      </c>
      <c r="S46" s="98"/>
    </row>
    <row r="47" spans="1:19" ht="18" customHeight="1" x14ac:dyDescent="0.25">
      <c r="A47" s="190">
        <v>422</v>
      </c>
      <c r="B47" s="191" t="s">
        <v>40</v>
      </c>
      <c r="C47" s="192">
        <v>14733.49</v>
      </c>
      <c r="D47" s="167">
        <v>0</v>
      </c>
      <c r="E47" s="167">
        <v>0</v>
      </c>
      <c r="F47" s="167">
        <v>9225.5300000000007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1526.28</v>
      </c>
      <c r="P47" s="167">
        <v>0</v>
      </c>
      <c r="Q47" s="167">
        <v>0</v>
      </c>
      <c r="R47" s="179">
        <f t="shared" si="0"/>
        <v>10751.810000000001</v>
      </c>
      <c r="S47" s="98"/>
    </row>
    <row r="48" spans="1:19" ht="18.75" customHeight="1" x14ac:dyDescent="0.25">
      <c r="A48" s="169">
        <v>424</v>
      </c>
      <c r="B48" s="193" t="s">
        <v>41</v>
      </c>
      <c r="C48" s="194">
        <v>750</v>
      </c>
      <c r="D48" s="172">
        <v>0</v>
      </c>
      <c r="E48" s="172">
        <v>0</v>
      </c>
      <c r="F48" s="172">
        <v>350</v>
      </c>
      <c r="G48" s="172">
        <v>0</v>
      </c>
      <c r="H48" s="172">
        <v>0</v>
      </c>
      <c r="I48" s="172">
        <v>0</v>
      </c>
      <c r="J48" s="172">
        <v>0</v>
      </c>
      <c r="K48" s="172">
        <v>400</v>
      </c>
      <c r="L48" s="172">
        <v>0</v>
      </c>
      <c r="M48" s="172">
        <v>0</v>
      </c>
      <c r="N48" s="172">
        <v>0</v>
      </c>
      <c r="O48" s="172">
        <v>0</v>
      </c>
      <c r="P48" s="172">
        <v>0</v>
      </c>
      <c r="Q48" s="172">
        <v>0</v>
      </c>
      <c r="R48" s="181">
        <f t="shared" si="0"/>
        <v>750</v>
      </c>
      <c r="S48" s="98"/>
    </row>
    <row r="49" spans="1:19" ht="18" customHeight="1" thickBot="1" x14ac:dyDescent="0.3">
      <c r="A49" s="173">
        <v>426</v>
      </c>
      <c r="B49" s="195" t="s">
        <v>42</v>
      </c>
      <c r="C49" s="196">
        <v>0</v>
      </c>
      <c r="D49" s="176">
        <v>0</v>
      </c>
      <c r="E49" s="176">
        <v>0</v>
      </c>
      <c r="F49" s="176">
        <v>0</v>
      </c>
      <c r="G49" s="176">
        <v>0</v>
      </c>
      <c r="H49" s="176">
        <v>0</v>
      </c>
      <c r="I49" s="176">
        <v>0</v>
      </c>
      <c r="J49" s="176">
        <v>0</v>
      </c>
      <c r="K49" s="176">
        <v>0</v>
      </c>
      <c r="L49" s="176">
        <v>0</v>
      </c>
      <c r="M49" s="176">
        <v>0</v>
      </c>
      <c r="N49" s="176">
        <v>0</v>
      </c>
      <c r="O49" s="176">
        <v>0</v>
      </c>
      <c r="P49" s="176">
        <v>0</v>
      </c>
      <c r="Q49" s="176">
        <v>0</v>
      </c>
      <c r="R49" s="183">
        <f t="shared" si="0"/>
        <v>0</v>
      </c>
      <c r="S49" s="98"/>
    </row>
    <row r="50" spans="1:19" ht="21" thickBot="1" x14ac:dyDescent="0.35">
      <c r="A50" s="197"/>
      <c r="B50" s="198" t="s">
        <v>43</v>
      </c>
      <c r="C50" s="199">
        <v>1731593.0999999996</v>
      </c>
      <c r="D50" s="199">
        <f>D32</f>
        <v>94100</v>
      </c>
      <c r="E50" s="199">
        <v>0</v>
      </c>
      <c r="F50" s="199">
        <f>F32+F38+F44+F46</f>
        <v>108658.23</v>
      </c>
      <c r="G50" s="199">
        <f>G32</f>
        <v>-2158.12</v>
      </c>
      <c r="H50" s="199">
        <f>H28</f>
        <v>1590</v>
      </c>
      <c r="I50" s="199">
        <v>0</v>
      </c>
      <c r="J50" s="199">
        <f>J28+J32</f>
        <v>99365.85</v>
      </c>
      <c r="K50" s="199">
        <f>K28+K32+K40+K42+K44+K46</f>
        <v>1417704.9</v>
      </c>
      <c r="L50" s="199">
        <f>L28+L32</f>
        <v>1244.9000000000001</v>
      </c>
      <c r="M50" s="199">
        <f>M32</f>
        <v>21.15</v>
      </c>
      <c r="N50" s="199">
        <v>0</v>
      </c>
      <c r="O50" s="199">
        <f>O46</f>
        <v>1526.28</v>
      </c>
      <c r="P50" s="199">
        <f>P28+P32</f>
        <v>6958.79</v>
      </c>
      <c r="Q50" s="199">
        <f>Q32</f>
        <v>423</v>
      </c>
      <c r="R50" s="200">
        <f t="shared" si="0"/>
        <v>1729434.9799999997</v>
      </c>
      <c r="S50" s="98"/>
    </row>
    <row r="51" spans="1:19" ht="20.25" x14ac:dyDescent="0.3">
      <c r="A51" s="102"/>
      <c r="B51" s="103"/>
      <c r="C51" s="104"/>
      <c r="D51" s="105"/>
      <c r="E51" s="105"/>
      <c r="F51" s="100"/>
      <c r="G51" s="100"/>
      <c r="H51" s="100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98"/>
    </row>
    <row r="52" spans="1:19" ht="20.25" x14ac:dyDescent="0.3">
      <c r="A52" s="102"/>
      <c r="B52" s="103"/>
      <c r="C52" s="104"/>
      <c r="D52" s="105"/>
      <c r="E52" s="105"/>
      <c r="F52" s="100"/>
      <c r="G52" s="100"/>
      <c r="H52" s="100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98"/>
    </row>
    <row r="53" spans="1:19" ht="23.25" x14ac:dyDescent="0.35">
      <c r="A53" s="221" t="s">
        <v>138</v>
      </c>
      <c r="B53" s="221"/>
      <c r="C53" s="221"/>
      <c r="D53" s="221"/>
      <c r="E53" s="221"/>
      <c r="F53" s="221"/>
      <c r="G53" s="221"/>
      <c r="H53" s="221"/>
      <c r="I53" s="95"/>
      <c r="J53" s="95"/>
      <c r="K53" s="95"/>
      <c r="L53" s="95"/>
      <c r="M53" s="95"/>
      <c r="N53" s="95"/>
      <c r="O53" s="95"/>
      <c r="P53" s="95"/>
      <c r="Q53" s="95"/>
      <c r="R53" s="231"/>
      <c r="S53" s="95"/>
    </row>
    <row r="54" spans="1:19" ht="23.25" x14ac:dyDescent="0.35">
      <c r="A54" s="221"/>
      <c r="B54" s="221"/>
      <c r="C54" s="221"/>
      <c r="D54" s="221"/>
      <c r="E54" s="221"/>
      <c r="F54" s="221"/>
      <c r="G54" s="221"/>
      <c r="H54" s="221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</row>
    <row r="55" spans="1:19" ht="23.25" x14ac:dyDescent="0.35">
      <c r="A55" s="221" t="s">
        <v>139</v>
      </c>
      <c r="B55" s="221"/>
      <c r="C55" s="221"/>
      <c r="D55" s="228"/>
      <c r="E55" s="228"/>
      <c r="F55" s="221"/>
      <c r="G55" s="221"/>
      <c r="H55" s="221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</row>
    <row r="56" spans="1:19" ht="23.25" x14ac:dyDescent="0.35">
      <c r="A56" s="221"/>
      <c r="B56" s="221"/>
      <c r="C56" s="221"/>
      <c r="D56" s="228"/>
      <c r="E56" s="228"/>
      <c r="F56" s="221"/>
      <c r="G56" s="221"/>
      <c r="H56" s="221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</row>
    <row r="57" spans="1:19" ht="23.25" x14ac:dyDescent="0.35">
      <c r="A57" s="221" t="s">
        <v>152</v>
      </c>
      <c r="B57" s="221"/>
      <c r="C57" s="221"/>
      <c r="D57" s="228"/>
      <c r="E57" s="228"/>
      <c r="F57" s="221"/>
      <c r="G57" s="221"/>
      <c r="H57" s="221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</row>
    <row r="58" spans="1:19" ht="23.25" x14ac:dyDescent="0.35">
      <c r="A58" s="221"/>
      <c r="B58" s="221"/>
      <c r="C58" s="221"/>
      <c r="D58" s="228"/>
      <c r="E58" s="228"/>
      <c r="F58" s="221"/>
      <c r="G58" s="221"/>
      <c r="H58" s="221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</row>
    <row r="59" spans="1:19" ht="23.25" x14ac:dyDescent="0.35">
      <c r="A59" s="101" t="s">
        <v>151</v>
      </c>
      <c r="B59" s="221"/>
      <c r="C59" s="221"/>
      <c r="D59" s="228"/>
      <c r="E59" s="228"/>
      <c r="F59" s="221"/>
      <c r="G59" s="221"/>
      <c r="H59" s="221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</row>
    <row r="60" spans="1:19" ht="23.25" x14ac:dyDescent="0.35">
      <c r="A60" s="101" t="s">
        <v>148</v>
      </c>
      <c r="B60" s="221"/>
      <c r="C60" s="221"/>
      <c r="D60" s="221"/>
      <c r="E60" s="221"/>
      <c r="F60" s="221"/>
      <c r="G60" s="221"/>
      <c r="H60" s="221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  <row r="61" spans="1:19" ht="26.25" customHeight="1" x14ac:dyDescent="0.25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</row>
    <row r="62" spans="1:19" ht="17.25" customHeight="1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</row>
    <row r="63" spans="1:19" ht="18.75" customHeight="1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</row>
    <row r="64" spans="1:19" ht="21.75" customHeight="1" x14ac:dyDescent="0.25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</row>
    <row r="65" spans="1:19" ht="28.5" customHeight="1" x14ac:dyDescent="0.25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</row>
    <row r="66" spans="1:19" ht="27" customHeight="1" x14ac:dyDescent="0.25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</row>
    <row r="67" spans="1:19" ht="20.25" customHeight="1" x14ac:dyDescent="0.25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</row>
    <row r="68" spans="1:19" ht="16.5" customHeight="1" x14ac:dyDescent="0.25"/>
    <row r="69" spans="1:19" ht="17.25" customHeight="1" x14ac:dyDescent="0.25"/>
    <row r="70" spans="1:19" ht="17.25" customHeight="1" x14ac:dyDescent="0.25"/>
    <row r="83" ht="34.5" customHeight="1" x14ac:dyDescent="0.25"/>
    <row r="84" ht="22.5" customHeight="1" x14ac:dyDescent="0.25"/>
    <row r="85" ht="15.75" customHeight="1" x14ac:dyDescent="0.25"/>
    <row r="88" ht="27.75" customHeight="1" x14ac:dyDescent="0.25"/>
    <row r="94" ht="39.75" customHeight="1" x14ac:dyDescent="0.25"/>
    <row r="112" spans="1:19" ht="15.75" x14ac:dyDescent="0.25">
      <c r="A112" s="4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</sheetData>
  <mergeCells count="5">
    <mergeCell ref="R10:S10"/>
    <mergeCell ref="A1:C1"/>
    <mergeCell ref="A2:R2"/>
    <mergeCell ref="R6:S6"/>
    <mergeCell ref="R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5"/>
  <sheetViews>
    <sheetView tabSelected="1" zoomScale="75" zoomScaleNormal="75" workbookViewId="0">
      <selection activeCell="U9" sqref="U9"/>
    </sheetView>
  </sheetViews>
  <sheetFormatPr defaultRowHeight="15" x14ac:dyDescent="0.25"/>
  <cols>
    <col min="1" max="1" width="48.28515625" customWidth="1"/>
    <col min="2" max="5" width="20.42578125" customWidth="1"/>
    <col min="6" max="6" width="20.42578125" style="7" customWidth="1"/>
    <col min="7" max="8" width="20.42578125" customWidth="1"/>
    <col min="9" max="9" width="22.7109375" customWidth="1"/>
    <col min="10" max="10" width="20.42578125" customWidth="1"/>
  </cols>
  <sheetData>
    <row r="1" spans="1:11" ht="33" customHeight="1" x14ac:dyDescent="0.3">
      <c r="A1" s="272" t="s">
        <v>63</v>
      </c>
      <c r="B1" s="273"/>
      <c r="C1" s="273"/>
      <c r="D1" s="273"/>
      <c r="E1" s="273"/>
      <c r="F1" s="273"/>
      <c r="G1" s="273"/>
      <c r="H1" s="273"/>
      <c r="I1" s="273"/>
      <c r="J1" s="273"/>
      <c r="K1" s="95"/>
    </row>
    <row r="2" spans="1:11" ht="21" thickBot="1" x14ac:dyDescent="0.35">
      <c r="A2" s="255" t="s">
        <v>156</v>
      </c>
      <c r="B2" s="255"/>
      <c r="C2" s="255"/>
      <c r="D2" s="255"/>
      <c r="E2" s="255"/>
      <c r="F2" s="255"/>
      <c r="G2" s="255"/>
      <c r="H2" s="255"/>
      <c r="I2" s="255"/>
      <c r="J2" s="255"/>
      <c r="K2" s="95"/>
    </row>
    <row r="3" spans="1:11" ht="15.75" thickBot="1" x14ac:dyDescent="0.3">
      <c r="A3" s="202" t="s">
        <v>51</v>
      </c>
      <c r="B3" s="256" t="s">
        <v>140</v>
      </c>
      <c r="C3" s="257"/>
      <c r="D3" s="257"/>
      <c r="E3" s="257"/>
      <c r="F3" s="257"/>
      <c r="G3" s="257"/>
      <c r="H3" s="257"/>
      <c r="I3" s="257"/>
      <c r="J3" s="258"/>
      <c r="K3" s="95"/>
    </row>
    <row r="4" spans="1:11" ht="15" customHeight="1" x14ac:dyDescent="0.25">
      <c r="A4" s="203" t="s">
        <v>120</v>
      </c>
      <c r="B4" s="259" t="s">
        <v>23</v>
      </c>
      <c r="C4" s="261" t="s">
        <v>52</v>
      </c>
      <c r="D4" s="261" t="s">
        <v>137</v>
      </c>
      <c r="E4" s="261" t="s">
        <v>24</v>
      </c>
      <c r="F4" s="263" t="s">
        <v>25</v>
      </c>
      <c r="G4" s="263" t="s">
        <v>53</v>
      </c>
      <c r="H4" s="269" t="s">
        <v>81</v>
      </c>
      <c r="I4" s="265" t="s">
        <v>31</v>
      </c>
      <c r="J4" s="267" t="s">
        <v>54</v>
      </c>
      <c r="K4" s="95"/>
    </row>
    <row r="5" spans="1:11" ht="123.75" customHeight="1" thickBot="1" x14ac:dyDescent="0.3">
      <c r="A5" s="204" t="s">
        <v>121</v>
      </c>
      <c r="B5" s="260"/>
      <c r="C5" s="262"/>
      <c r="D5" s="271"/>
      <c r="E5" s="262"/>
      <c r="F5" s="264"/>
      <c r="G5" s="264"/>
      <c r="H5" s="270"/>
      <c r="I5" s="266"/>
      <c r="J5" s="268"/>
      <c r="K5" s="95"/>
    </row>
    <row r="6" spans="1:11" ht="46.5" customHeight="1" x14ac:dyDescent="0.25">
      <c r="A6" s="205" t="s">
        <v>122</v>
      </c>
      <c r="B6" s="206"/>
      <c r="C6" s="206"/>
      <c r="D6" s="206"/>
      <c r="E6" s="206"/>
      <c r="F6" s="207">
        <v>1413323.22</v>
      </c>
      <c r="G6" s="207"/>
      <c r="H6" s="207"/>
      <c r="I6" s="206"/>
      <c r="J6" s="208"/>
      <c r="K6" s="95"/>
    </row>
    <row r="7" spans="1:11" ht="32.25" customHeight="1" x14ac:dyDescent="0.25">
      <c r="A7" s="209" t="s">
        <v>124</v>
      </c>
      <c r="B7" s="210"/>
      <c r="C7" s="210"/>
      <c r="D7" s="210"/>
      <c r="E7" s="210"/>
      <c r="F7" s="172">
        <v>1590</v>
      </c>
      <c r="G7" s="172"/>
      <c r="H7" s="172"/>
      <c r="I7" s="210"/>
      <c r="J7" s="211"/>
      <c r="K7" s="95"/>
    </row>
    <row r="8" spans="1:11" ht="46.5" customHeight="1" x14ac:dyDescent="0.25">
      <c r="A8" s="209" t="s">
        <v>123</v>
      </c>
      <c r="B8" s="210"/>
      <c r="C8" s="210"/>
      <c r="D8" s="210"/>
      <c r="E8" s="210"/>
      <c r="F8" s="172">
        <v>4381.68</v>
      </c>
      <c r="G8" s="172"/>
      <c r="H8" s="172"/>
      <c r="I8" s="210"/>
      <c r="J8" s="211"/>
      <c r="K8" s="95"/>
    </row>
    <row r="9" spans="1:11" ht="46.5" customHeight="1" x14ac:dyDescent="0.25">
      <c r="A9" s="209" t="s">
        <v>125</v>
      </c>
      <c r="B9" s="210"/>
      <c r="C9" s="210"/>
      <c r="D9" s="210"/>
      <c r="E9" s="210"/>
      <c r="F9" s="172"/>
      <c r="G9" s="172"/>
      <c r="H9" s="172">
        <v>6958.79</v>
      </c>
      <c r="I9" s="210"/>
      <c r="J9" s="211"/>
      <c r="K9" s="95"/>
    </row>
    <row r="10" spans="1:11" ht="46.5" customHeight="1" x14ac:dyDescent="0.25">
      <c r="A10" s="209" t="s">
        <v>126</v>
      </c>
      <c r="B10" s="210"/>
      <c r="C10" s="210"/>
      <c r="D10" s="210"/>
      <c r="E10" s="210"/>
      <c r="F10" s="172">
        <v>1244.9000000000001</v>
      </c>
      <c r="G10" s="172"/>
      <c r="H10" s="172"/>
      <c r="I10" s="210"/>
      <c r="J10" s="211"/>
      <c r="K10" s="95"/>
    </row>
    <row r="11" spans="1:11" ht="46.5" customHeight="1" x14ac:dyDescent="0.25">
      <c r="A11" s="209" t="s">
        <v>127</v>
      </c>
      <c r="B11" s="210"/>
      <c r="C11" s="210"/>
      <c r="D11" s="210"/>
      <c r="E11" s="210"/>
      <c r="F11" s="210"/>
      <c r="G11" s="172"/>
      <c r="H11" s="172">
        <v>423</v>
      </c>
      <c r="I11" s="210"/>
      <c r="J11" s="211"/>
      <c r="K11" s="95"/>
    </row>
    <row r="12" spans="1:11" ht="46.5" customHeight="1" x14ac:dyDescent="0.25">
      <c r="A12" s="209" t="s">
        <v>128</v>
      </c>
      <c r="B12" s="210"/>
      <c r="C12" s="210"/>
      <c r="D12" s="210"/>
      <c r="E12" s="210"/>
      <c r="F12" s="210">
        <v>21.15</v>
      </c>
      <c r="G12" s="172"/>
      <c r="H12" s="172"/>
      <c r="I12" s="210"/>
      <c r="J12" s="211"/>
      <c r="K12" s="95"/>
    </row>
    <row r="13" spans="1:11" ht="28.5" customHeight="1" x14ac:dyDescent="0.25">
      <c r="A13" s="209" t="s">
        <v>129</v>
      </c>
      <c r="B13" s="210"/>
      <c r="C13" s="210">
        <v>150</v>
      </c>
      <c r="D13" s="210"/>
      <c r="E13" s="210"/>
      <c r="F13" s="210"/>
      <c r="G13" s="172"/>
      <c r="H13" s="172"/>
      <c r="I13" s="210"/>
      <c r="J13" s="211"/>
      <c r="K13" s="95"/>
    </row>
    <row r="14" spans="1:11" ht="36" customHeight="1" x14ac:dyDescent="0.25">
      <c r="A14" s="209" t="s">
        <v>130</v>
      </c>
      <c r="B14" s="210"/>
      <c r="C14" s="210">
        <v>90416.08</v>
      </c>
      <c r="D14" s="210">
        <v>-1958.12</v>
      </c>
      <c r="E14" s="210"/>
      <c r="F14" s="172"/>
      <c r="G14" s="172"/>
      <c r="H14" s="172"/>
      <c r="I14" s="210"/>
      <c r="J14" s="211"/>
      <c r="K14" s="95"/>
    </row>
    <row r="15" spans="1:11" ht="25.5" customHeight="1" x14ac:dyDescent="0.25">
      <c r="A15" s="209" t="s">
        <v>131</v>
      </c>
      <c r="B15" s="210"/>
      <c r="C15" s="210">
        <v>1700</v>
      </c>
      <c r="D15" s="210">
        <v>-200</v>
      </c>
      <c r="E15" s="210"/>
      <c r="F15" s="172"/>
      <c r="G15" s="172"/>
      <c r="H15" s="172"/>
      <c r="I15" s="210"/>
      <c r="J15" s="211"/>
      <c r="K15" s="95"/>
    </row>
    <row r="16" spans="1:11" ht="25.5" customHeight="1" x14ac:dyDescent="0.25">
      <c r="A16" s="209" t="s">
        <v>132</v>
      </c>
      <c r="B16" s="210"/>
      <c r="C16" s="210"/>
      <c r="D16" s="210"/>
      <c r="E16" s="210"/>
      <c r="F16" s="172"/>
      <c r="G16" s="172"/>
      <c r="H16" s="172"/>
      <c r="I16" s="210"/>
      <c r="J16" s="211"/>
      <c r="K16" s="95"/>
    </row>
    <row r="17" spans="1:11" ht="34.5" customHeight="1" x14ac:dyDescent="0.25">
      <c r="A17" s="209" t="s">
        <v>142</v>
      </c>
      <c r="B17" s="210"/>
      <c r="C17" s="210"/>
      <c r="D17" s="210"/>
      <c r="E17" s="210"/>
      <c r="F17" s="172"/>
      <c r="G17" s="172"/>
      <c r="H17" s="172"/>
      <c r="I17" s="210"/>
      <c r="J17" s="211"/>
      <c r="K17" s="95"/>
    </row>
    <row r="18" spans="1:11" ht="22.5" customHeight="1" x14ac:dyDescent="0.25">
      <c r="A18" s="209" t="s">
        <v>143</v>
      </c>
      <c r="B18" s="210"/>
      <c r="C18" s="210"/>
      <c r="D18" s="210"/>
      <c r="E18" s="210"/>
      <c r="F18" s="172"/>
      <c r="G18" s="172"/>
      <c r="H18" s="172"/>
      <c r="I18" s="210"/>
      <c r="J18" s="211"/>
      <c r="K18" s="95"/>
    </row>
    <row r="19" spans="1:11" ht="32.25" customHeight="1" x14ac:dyDescent="0.25">
      <c r="A19" s="209" t="s">
        <v>144</v>
      </c>
      <c r="B19" s="210"/>
      <c r="C19" s="210"/>
      <c r="D19" s="210"/>
      <c r="E19" s="210"/>
      <c r="F19" s="172"/>
      <c r="G19" s="172"/>
      <c r="H19" s="172"/>
      <c r="I19" s="210"/>
      <c r="J19" s="211"/>
      <c r="K19" s="95"/>
    </row>
    <row r="20" spans="1:11" ht="46.5" customHeight="1" x14ac:dyDescent="0.25">
      <c r="A20" s="209" t="s">
        <v>133</v>
      </c>
      <c r="B20" s="210">
        <v>94100</v>
      </c>
      <c r="C20" s="210"/>
      <c r="D20" s="210"/>
      <c r="E20" s="210"/>
      <c r="F20" s="172"/>
      <c r="G20" s="172"/>
      <c r="H20" s="172"/>
      <c r="I20" s="210"/>
      <c r="J20" s="211"/>
      <c r="K20" s="95"/>
    </row>
    <row r="21" spans="1:11" ht="46.5" customHeight="1" x14ac:dyDescent="0.25">
      <c r="A21" s="209" t="s">
        <v>134</v>
      </c>
      <c r="B21" s="210">
        <v>99365.85</v>
      </c>
      <c r="C21" s="210"/>
      <c r="D21" s="210"/>
      <c r="E21" s="210"/>
      <c r="F21" s="172"/>
      <c r="G21" s="172"/>
      <c r="H21" s="172"/>
      <c r="I21" s="210"/>
      <c r="J21" s="211"/>
      <c r="K21" s="95"/>
    </row>
    <row r="22" spans="1:11" ht="18.75" customHeight="1" x14ac:dyDescent="0.25">
      <c r="A22" s="209" t="s">
        <v>135</v>
      </c>
      <c r="B22" s="210"/>
      <c r="C22" s="210">
        <v>500</v>
      </c>
      <c r="D22" s="210"/>
      <c r="E22" s="210"/>
      <c r="F22" s="172"/>
      <c r="G22" s="172"/>
      <c r="H22" s="172"/>
      <c r="I22" s="210"/>
      <c r="J22" s="211"/>
      <c r="K22" s="95"/>
    </row>
    <row r="23" spans="1:11" ht="30.75" customHeight="1" x14ac:dyDescent="0.25">
      <c r="A23" s="209" t="s">
        <v>136</v>
      </c>
      <c r="B23" s="210"/>
      <c r="C23" s="210"/>
      <c r="D23" s="210"/>
      <c r="E23" s="210"/>
      <c r="F23" s="172"/>
      <c r="G23" s="172"/>
      <c r="H23" s="172"/>
      <c r="I23" s="210">
        <v>1526.28</v>
      </c>
      <c r="J23" s="211"/>
      <c r="K23" s="95"/>
    </row>
    <row r="24" spans="1:11" ht="18.75" customHeight="1" thickBot="1" x14ac:dyDescent="0.3">
      <c r="A24" s="212" t="s">
        <v>55</v>
      </c>
      <c r="B24" s="213">
        <f>SUM(B6:B23)</f>
        <v>193465.85</v>
      </c>
      <c r="C24" s="213">
        <f>SUM(C6:C23)</f>
        <v>92766.080000000002</v>
      </c>
      <c r="D24" s="213">
        <f>SUM(D6:D23)</f>
        <v>-2158.12</v>
      </c>
      <c r="E24" s="213"/>
      <c r="F24" s="213">
        <f>SUM(F6:F23)</f>
        <v>1420560.9499999997</v>
      </c>
      <c r="G24" s="213"/>
      <c r="H24" s="213">
        <f>SUM(H6:H23)</f>
        <v>7381.79</v>
      </c>
      <c r="I24" s="213">
        <f>SUM(I6:I23)</f>
        <v>1526.28</v>
      </c>
      <c r="J24" s="214"/>
      <c r="K24" s="95"/>
    </row>
    <row r="25" spans="1:11" ht="30.75" customHeight="1" thickBot="1" x14ac:dyDescent="0.3">
      <c r="A25" s="215"/>
      <c r="B25" s="216" t="s">
        <v>141</v>
      </c>
      <c r="C25" s="274">
        <f>B24+C24+D24+F24+H24+I24</f>
        <v>1713542.8299999998</v>
      </c>
      <c r="D25" s="274"/>
      <c r="E25" s="274"/>
      <c r="F25" s="274"/>
      <c r="G25" s="274"/>
      <c r="H25" s="274"/>
      <c r="I25" s="274"/>
      <c r="J25" s="275"/>
      <c r="K25" s="95"/>
    </row>
    <row r="26" spans="1:11" x14ac:dyDescent="0.25">
      <c r="A26" s="243" t="s">
        <v>96</v>
      </c>
      <c r="B26" s="244"/>
      <c r="C26" s="247">
        <v>15892.15</v>
      </c>
      <c r="D26" s="248"/>
      <c r="E26" s="249"/>
      <c r="F26" s="217"/>
      <c r="G26" s="218"/>
      <c r="H26" s="218"/>
      <c r="I26" s="218"/>
      <c r="J26" s="218"/>
      <c r="K26" s="95"/>
    </row>
    <row r="27" spans="1:11" ht="15.75" thickBot="1" x14ac:dyDescent="0.3">
      <c r="A27" s="245"/>
      <c r="B27" s="246"/>
      <c r="C27" s="250"/>
      <c r="D27" s="251"/>
      <c r="E27" s="252"/>
      <c r="F27" s="219"/>
      <c r="G27" s="220"/>
      <c r="H27" s="220"/>
      <c r="I27" s="220"/>
      <c r="J27" s="220"/>
      <c r="K27" s="95"/>
    </row>
    <row r="28" spans="1:11" ht="27.75" customHeight="1" thickBot="1" x14ac:dyDescent="0.3">
      <c r="A28" s="253" t="s">
        <v>72</v>
      </c>
      <c r="B28" s="254"/>
      <c r="C28" s="276">
        <f>C25+C26</f>
        <v>1729434.9799999997</v>
      </c>
      <c r="D28" s="277"/>
      <c r="E28" s="278"/>
      <c r="F28" s="217"/>
      <c r="G28" s="218"/>
      <c r="H28" s="218"/>
      <c r="I28" s="218"/>
      <c r="J28" s="218"/>
      <c r="K28" s="95"/>
    </row>
    <row r="29" spans="1:11" ht="15" customHeight="1" x14ac:dyDescent="0.25">
      <c r="A29" s="242"/>
      <c r="B29" s="242"/>
      <c r="C29" s="242"/>
      <c r="D29" s="242"/>
      <c r="E29" s="242"/>
      <c r="F29" s="217"/>
      <c r="G29" s="218"/>
      <c r="H29" s="218"/>
      <c r="I29" s="218"/>
      <c r="J29" s="218"/>
      <c r="K29" s="95"/>
    </row>
    <row r="30" spans="1:11" ht="26.25" x14ac:dyDescent="0.4">
      <c r="A30" s="225"/>
      <c r="B30" s="225"/>
      <c r="C30" s="225"/>
      <c r="D30" s="225"/>
      <c r="E30" s="225"/>
      <c r="F30" s="226"/>
      <c r="G30" s="95"/>
      <c r="H30" s="95"/>
      <c r="I30" s="95"/>
      <c r="J30" s="95"/>
      <c r="K30" s="95"/>
    </row>
    <row r="31" spans="1:11" ht="26.25" x14ac:dyDescent="0.4">
      <c r="A31" s="225" t="s">
        <v>138</v>
      </c>
      <c r="B31" s="225"/>
      <c r="C31" s="225"/>
      <c r="D31" s="225"/>
      <c r="E31" s="225"/>
      <c r="F31" s="226"/>
      <c r="G31" s="95"/>
      <c r="H31" s="95"/>
      <c r="I31" s="95"/>
      <c r="J31" s="95"/>
      <c r="K31" s="95"/>
    </row>
    <row r="32" spans="1:11" ht="26.25" x14ac:dyDescent="0.4">
      <c r="A32" s="225"/>
      <c r="B32" s="225"/>
      <c r="C32" s="225"/>
      <c r="D32" s="225"/>
      <c r="E32" s="225"/>
      <c r="F32" s="226"/>
      <c r="G32" s="95"/>
      <c r="H32" s="95"/>
      <c r="I32" s="95"/>
      <c r="J32" s="95"/>
      <c r="K32" s="95"/>
    </row>
    <row r="33" spans="1:11" ht="26.25" x14ac:dyDescent="0.4">
      <c r="A33" s="225" t="s">
        <v>139</v>
      </c>
      <c r="B33" s="225"/>
      <c r="C33" s="225"/>
      <c r="D33" s="225"/>
      <c r="E33" s="225"/>
      <c r="F33" s="226"/>
      <c r="G33" s="95"/>
      <c r="H33" s="95"/>
      <c r="I33" s="95"/>
      <c r="J33" s="95"/>
      <c r="K33" s="95"/>
    </row>
    <row r="34" spans="1:11" ht="26.25" x14ac:dyDescent="0.4">
      <c r="A34" s="225"/>
      <c r="B34" s="225"/>
      <c r="C34" s="225"/>
      <c r="D34" s="225"/>
      <c r="E34" s="225"/>
      <c r="F34" s="226"/>
      <c r="G34" s="95"/>
      <c r="H34" s="95"/>
      <c r="I34" s="95"/>
      <c r="J34" s="95"/>
      <c r="K34" s="95"/>
    </row>
    <row r="35" spans="1:11" ht="26.25" x14ac:dyDescent="0.4">
      <c r="A35" s="225" t="s">
        <v>152</v>
      </c>
      <c r="B35" s="225"/>
      <c r="C35" s="225"/>
      <c r="D35" s="225"/>
      <c r="E35" s="225"/>
      <c r="F35" s="227"/>
    </row>
    <row r="36" spans="1:11" ht="23.25" x14ac:dyDescent="0.35">
      <c r="A36" s="221"/>
      <c r="B36" s="221"/>
      <c r="C36" s="221"/>
      <c r="D36" s="221"/>
      <c r="E36" s="221"/>
      <c r="F36" s="224"/>
    </row>
    <row r="37" spans="1:11" ht="18.75" x14ac:dyDescent="0.3">
      <c r="A37" s="101" t="s">
        <v>151</v>
      </c>
      <c r="B37" s="101"/>
      <c r="C37" s="101"/>
      <c r="D37" s="101"/>
    </row>
    <row r="38" spans="1:11" ht="18.75" x14ac:dyDescent="0.3">
      <c r="A38" s="101" t="s">
        <v>148</v>
      </c>
    </row>
    <row r="44" spans="1:11" x14ac:dyDescent="0.25">
      <c r="F44" s="222"/>
      <c r="G44" s="223"/>
    </row>
    <row r="45" spans="1:11" x14ac:dyDescent="0.25">
      <c r="F45" s="222"/>
      <c r="G45" s="223"/>
    </row>
  </sheetData>
  <mergeCells count="18">
    <mergeCell ref="A1:J1"/>
    <mergeCell ref="C25:J25"/>
    <mergeCell ref="C28:E28"/>
    <mergeCell ref="A29:E29"/>
    <mergeCell ref="A26:B27"/>
    <mergeCell ref="C26:E27"/>
    <mergeCell ref="A28:B28"/>
    <mergeCell ref="A2:J2"/>
    <mergeCell ref="B3:J3"/>
    <mergeCell ref="B4:B5"/>
    <mergeCell ref="C4:C5"/>
    <mergeCell ref="E4:E5"/>
    <mergeCell ref="F4:F5"/>
    <mergeCell ref="G4:G5"/>
    <mergeCell ref="I4:I5"/>
    <mergeCell ref="J4:J5"/>
    <mergeCell ref="H4:H5"/>
    <mergeCell ref="D4:D5"/>
  </mergeCell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2023-12-18T13:14:39Z</cp:lastPrinted>
  <dcterms:created xsi:type="dcterms:W3CDTF">2013-09-12T11:30:46Z</dcterms:created>
  <dcterms:modified xsi:type="dcterms:W3CDTF">2023-12-18T13:14:40Z</dcterms:modified>
</cp:coreProperties>
</file>