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1"/>
  </bookViews>
  <sheets>
    <sheet name="REKAPITULACIJA" sheetId="1" r:id="rId1"/>
    <sheet name="JLP(R)FP-Ril 3. razina" sheetId="3" r:id="rId2"/>
    <sheet name="JLP(R)S FP-PiP 1" sheetId="4" r:id="rId3"/>
  </sheets>
  <calcPr calcId="125725" concurrentCalc="0"/>
</workbook>
</file>

<file path=xl/calcChain.xml><?xml version="1.0" encoding="utf-8"?>
<calcChain xmlns="http://schemas.openxmlformats.org/spreadsheetml/2006/main">
  <c r="U44" i="3"/>
  <c r="U45"/>
  <c r="M45"/>
  <c r="D8"/>
  <c r="D9"/>
  <c r="D10"/>
  <c r="D11"/>
  <c r="D12"/>
  <c r="D13"/>
  <c r="D14"/>
  <c r="D7"/>
  <c r="C7"/>
  <c r="C14"/>
  <c r="U28"/>
  <c r="U29"/>
  <c r="U30"/>
  <c r="U31"/>
  <c r="U32"/>
  <c r="U33"/>
  <c r="U34"/>
  <c r="U35"/>
  <c r="U36"/>
  <c r="U37"/>
  <c r="U38"/>
  <c r="U39"/>
  <c r="U40"/>
  <c r="U41"/>
  <c r="U42"/>
  <c r="U43"/>
  <c r="U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27"/>
  <c r="R45"/>
  <c r="R31"/>
  <c r="I45"/>
  <c r="I31"/>
  <c r="I37"/>
  <c r="I41"/>
  <c r="O45"/>
  <c r="O31"/>
  <c r="O41"/>
  <c r="M31"/>
  <c r="G31"/>
  <c r="K45"/>
  <c r="K31"/>
  <c r="E45"/>
  <c r="E31"/>
  <c r="E27"/>
  <c r="T27"/>
  <c r="T45"/>
  <c r="D13" i="1"/>
  <c r="C13"/>
  <c r="E13"/>
  <c r="E46"/>
  <c r="E35"/>
  <c r="E24"/>
  <c r="D46"/>
  <c r="D24"/>
  <c r="E25"/>
  <c r="E29"/>
  <c r="E37"/>
  <c r="D37"/>
  <c r="E40"/>
  <c r="D40"/>
  <c r="D35"/>
  <c r="D29"/>
  <c r="D25"/>
  <c r="D42"/>
  <c r="D43"/>
  <c r="D41"/>
  <c r="D36"/>
  <c r="D31"/>
  <c r="D32"/>
  <c r="D33"/>
  <c r="D34"/>
  <c r="D30"/>
  <c r="D27"/>
  <c r="D28"/>
  <c r="D26"/>
  <c r="D21" i="4"/>
  <c r="F22"/>
  <c r="E21"/>
  <c r="J22"/>
  <c r="L22"/>
  <c r="C18" i="1"/>
  <c r="C19"/>
  <c r="C21"/>
  <c r="E18"/>
  <c r="E19"/>
  <c r="E21"/>
  <c r="D18"/>
  <c r="D19"/>
  <c r="D21"/>
  <c r="E17"/>
  <c r="E7"/>
  <c r="E8"/>
  <c r="E9"/>
  <c r="E10"/>
  <c r="E11"/>
  <c r="E12"/>
  <c r="E14"/>
  <c r="E15"/>
  <c r="E16"/>
  <c r="E6"/>
  <c r="D17"/>
  <c r="C17"/>
  <c r="B21" i="4"/>
  <c r="C21"/>
  <c r="I21"/>
  <c r="J21"/>
  <c r="G21"/>
  <c r="N21"/>
  <c r="M21"/>
  <c r="L21"/>
  <c r="K21"/>
  <c r="F21"/>
  <c r="H21"/>
</calcChain>
</file>

<file path=xl/sharedStrings.xml><?xml version="1.0" encoding="utf-8"?>
<sst xmlns="http://schemas.openxmlformats.org/spreadsheetml/2006/main" count="188" uniqueCount="146">
  <si>
    <t>PRIHODI I PRIMICI</t>
  </si>
  <si>
    <t>Račun</t>
  </si>
  <si>
    <t>Povećanje/ Smanjenje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</si>
  <si>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</si>
  <si>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</si>
  <si>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</si>
  <si>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</si>
  <si>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</si>
  <si>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</si>
  <si>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</si>
  <si>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</si>
  <si>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</si>
  <si>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</si>
  <si>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Višak iz prethodne godine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</si>
  <si>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</si>
  <si>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</si>
  <si>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</si>
  <si>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</si>
  <si>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</si>
  <si>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</si>
  <si>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</si>
  <si>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</si>
  <si>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</si>
  <si>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</si>
  <si>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</si>
  <si>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</si>
  <si>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</si>
  <si>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</si>
  <si>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</si>
  <si>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</si>
  <si>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</si>
  <si>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</si>
  <si>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</si>
  <si>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Osnova za obavljenu izmjenu i dopunu Financijskog plana su:</t>
  </si>
  <si>
    <t>Korisnik proračuna</t>
  </si>
  <si>
    <t>Prihodi i primici</t>
  </si>
  <si>
    <t>Opći prihodi i primici</t>
  </si>
  <si>
    <t>Prihodi za posebne namjene</t>
  </si>
  <si>
    <t>Preneseni višak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</si>
  <si>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</si>
  <si>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</si>
  <si>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</si>
  <si>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</si>
  <si>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</si>
  <si>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</si>
  <si>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</si>
  <si>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</si>
  <si>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</si>
  <si>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</si>
  <si>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</si>
  <si>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</si>
  <si>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</si>
  <si>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</si>
  <si>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</si>
  <si>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</si>
  <si>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</si>
  <si>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</si>
  <si>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</si>
  <si>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</si>
  <si>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</si>
  <si>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</si>
  <si>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</si>
  <si>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</si>
  <si>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</si>
  <si>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</si>
  <si>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</si>
  <si>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</si>
  <si>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</si>
  <si>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</si>
  <si>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Višak prihoda poslovanja</t>
  </si>
  <si>
    <t>povećanje/smanjenje</t>
  </si>
  <si>
    <t>Povećanje/smanjenje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</si>
  <si>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</si>
  <si>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</si>
  <si>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</si>
  <si>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</si>
  <si>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</si>
  <si>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</si>
  <si>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 po posebnim propisima 652</t>
  </si>
  <si>
    <t>Donacije od pravnih i fizičkih osoba 663</t>
  </si>
  <si>
    <t>Prihodi iz proračuna 671</t>
  </si>
  <si>
    <t>Višak prihoda poslovanja 922</t>
  </si>
  <si>
    <t>Ukupno (po izvorima)</t>
  </si>
  <si>
    <t xml:space="preserve">Napomena: </t>
  </si>
  <si>
    <r>
      <t>-</t>
    </r>
    <r>
      <rPr>
        <vertAlign val="superscript"/>
        <sz val="11"/>
        <rFont val="Arial"/>
        <family val="2"/>
      </rPr>
      <t>*2</t>
    </r>
    <r>
      <rPr>
        <sz val="11"/>
        <rFont val="Arial"/>
        <family val="2"/>
      </rPr>
      <t xml:space="preserve"> Sadržaj izvora financiranja: opći prihodi i primici te prihodi za posebne namjene, odnosno vrste prihoda i primitaka koji ulaze u navedene izvore financiranja utvrđuje se ovisno o  specifičnim potrebama korisnika i može odstupati od gore zadanog modela.</t>
    </r>
  </si>
  <si>
    <t>Pomoći od ostalih subjekata unutar općeg proračuna 634</t>
  </si>
  <si>
    <t>Naknade troškova zaposlenima</t>
  </si>
  <si>
    <t>Prihodi od financijske imovine</t>
  </si>
  <si>
    <t>Predsjednik školskog odbora</t>
  </si>
  <si>
    <t>Kapitalne pomoći iz općinskih proračuna 633</t>
  </si>
  <si>
    <t>Pomoći proračunskim korisnicima iz proračuna koji im nije nadležan 636</t>
  </si>
  <si>
    <t>* AZZO</t>
  </si>
  <si>
    <t>636</t>
  </si>
  <si>
    <t>Pomoći pror.koris.iz proračuna koji im nije nadležan-MZOŠ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</si>
  <si>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</si>
  <si>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</si>
  <si>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</si>
  <si>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</si>
  <si>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</si>
  <si>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</si>
  <si>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t>2017.</t>
  </si>
  <si>
    <t>Ukupno prihodi i primici za 2017.</t>
  </si>
  <si>
    <r>
      <t>-</t>
    </r>
    <r>
      <rPr>
        <vertAlign val="superscript"/>
        <sz val="11"/>
        <rFont val="Arial"/>
        <family val="2"/>
      </rPr>
      <t>*1</t>
    </r>
    <r>
      <rPr>
        <sz val="11"/>
        <rFont val="Arial"/>
        <family val="2"/>
      </rPr>
      <t xml:space="preserve">  Prihodi i primici planiraju se za 2017. godinu na razini podskupine računa (treća razina računskog plana). </t>
    </r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</si>
  <si>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</si>
  <si>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</si>
  <si>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Vlastiti</t>
  </si>
  <si>
    <t>Prihodi iz proračuna za redovnu djelatnost-grad- dec</t>
  </si>
  <si>
    <t>Glazbena škola Josipa Runjanina Vinkovci</t>
  </si>
  <si>
    <t>Izmjenjeni i dopunjeni plan za 2017. u 7.2017.</t>
  </si>
  <si>
    <t>(Zlatko Dovhanj)</t>
  </si>
  <si>
    <t>Vlastiti prihodi 652</t>
  </si>
  <si>
    <t>* gradski proračun</t>
  </si>
  <si>
    <t>* državni proračun- MZO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</si>
  <si>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</si>
  <si>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</si>
  <si>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</si>
  <si>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</si>
  <si>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</si>
  <si>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Ravnatelj:</t>
  </si>
  <si>
    <t xml:space="preserve">(Darko Domaćinović) </t>
  </si>
  <si>
    <t>* gradski proračun- decentralizirani</t>
  </si>
  <si>
    <t>Pomoći pror.koris.iz proračuna koji im nije nadležan-ŽUPANIJA</t>
  </si>
  <si>
    <t>Ravnatelj: _________________________</t>
  </si>
  <si>
    <t>Predsjednik Školskog odbora: _____________________</t>
  </si>
  <si>
    <t xml:space="preserve">Plan za 2017. </t>
  </si>
  <si>
    <t>Opći prihodi i primici-Plan za 2017.</t>
  </si>
  <si>
    <t>c. rebalans vlastitih prihoda</t>
  </si>
  <si>
    <t>a. rebalans Ministarstvo znanosti i obrazovanja (plaće)</t>
  </si>
  <si>
    <t>b. rebalans Vukovarsko-srijemska županija (prijevoz)</t>
  </si>
  <si>
    <t>Plan 2017. od 10.11.2017.</t>
  </si>
  <si>
    <t>Županija</t>
  </si>
  <si>
    <t>Grad Vinkovci</t>
  </si>
  <si>
    <t>Plan 2017. od 04.12.2017.</t>
  </si>
  <si>
    <t>IV. IZMJENA I DOPUNA Financijskog plana - Plan rashoda i izdataka 2017. godine</t>
  </si>
  <si>
    <t xml:space="preserve">Plan od 10.11.2017. </t>
  </si>
  <si>
    <t>04.12.2017.</t>
  </si>
  <si>
    <t>Plan 2017 Izmjene 04.12.2017.</t>
  </si>
  <si>
    <t>Vinkovci,prosinac 2017.g.</t>
  </si>
  <si>
    <t>IV. IZMJENE I DOPUNE FINANCIJSKOG PLANA ZA 2017. GODINU</t>
  </si>
  <si>
    <t>d. rebalans Grada Vinkovaca</t>
  </si>
  <si>
    <t xml:space="preserve">e. rebalans prihoda po posebnim propisima </t>
  </si>
  <si>
    <t>f. rebalans prihoda od financijske imovine</t>
  </si>
  <si>
    <t>FINANCIJSKI PLAN - Prihodi i primici za 2017. -IV. izmjene i dopune 04.12.2017. godine</t>
  </si>
  <si>
    <t>Plan 2017/Izmjene 04.12.17.</t>
  </si>
  <si>
    <t>plan od 2017. 10.11.2017.</t>
  </si>
  <si>
    <t xml:space="preserve">Grad-dec. 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</si>
</sst>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3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0"/>
      <name val="Arial"/>
      <family val="2"/>
      <charset val="238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  <font>
      <b/>
      <i/>
      <sz val="1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43" fontId="12" fillId="0" borderId="0" applyFont="0" applyFill="0" applyBorder="0" applyAlignment="0" applyProtection="0"/>
    <xf numFmtId="0" fontId="1" fillId="0" borderId="0"/>
  </cellStyleXfs>
  <cellXfs count="346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2" xfId="1" applyNumberFormat="1" applyFont="1" applyFill="1" applyBorder="1" applyAlignment="1">
      <alignment horizontal="left"/>
    </xf>
    <xf numFmtId="3" fontId="5" fillId="0" borderId="1" xfId="1" applyNumberFormat="1" applyFont="1" applyFill="1" applyBorder="1" applyAlignment="1">
      <alignment horizontal="right"/>
    </xf>
    <xf numFmtId="3" fontId="5" fillId="3" borderId="1" xfId="1" applyNumberFormat="1" applyFont="1" applyFill="1" applyBorder="1" applyAlignment="1">
      <alignment horizontal="right"/>
    </xf>
    <xf numFmtId="3" fontId="6" fillId="4" borderId="2" xfId="1" applyNumberFormat="1" applyFont="1" applyFill="1" applyBorder="1" applyAlignment="1">
      <alignment horizontal="left"/>
    </xf>
    <xf numFmtId="3" fontId="6" fillId="4" borderId="1" xfId="1" applyNumberFormat="1" applyFont="1" applyFill="1" applyBorder="1" applyAlignment="1">
      <alignment horizontal="right"/>
    </xf>
    <xf numFmtId="3" fontId="6" fillId="0" borderId="3" xfId="1" applyNumberFormat="1" applyFont="1" applyFill="1" applyBorder="1" applyAlignment="1">
      <alignment horizontal="right"/>
    </xf>
    <xf numFmtId="0" fontId="8" fillId="6" borderId="6" xfId="1" applyFont="1" applyFill="1" applyBorder="1" applyAlignment="1">
      <alignment wrapText="1"/>
    </xf>
    <xf numFmtId="0" fontId="1" fillId="6" borderId="7" xfId="1" applyFill="1" applyBorder="1"/>
    <xf numFmtId="0" fontId="8" fillId="0" borderId="0" xfId="1" applyFont="1" applyBorder="1" applyAlignment="1">
      <alignment wrapText="1"/>
    </xf>
    <xf numFmtId="0" fontId="1" fillId="0" borderId="0" xfId="1" applyBorder="1"/>
    <xf numFmtId="3" fontId="8" fillId="0" borderId="0" xfId="1" applyNumberFormat="1" applyFont="1" applyBorder="1"/>
    <xf numFmtId="0" fontId="10" fillId="0" borderId="8" xfId="1" applyNumberFormat="1" applyFont="1" applyBorder="1"/>
    <xf numFmtId="0" fontId="10" fillId="5" borderId="9" xfId="1" applyNumberFormat="1" applyFont="1" applyFill="1" applyBorder="1" applyAlignment="1">
      <alignment horizontal="right"/>
    </xf>
    <xf numFmtId="0" fontId="10" fillId="0" borderId="2" xfId="1" applyNumberFormat="1" applyFont="1" applyBorder="1"/>
    <xf numFmtId="0" fontId="10" fillId="5" borderId="1" xfId="1" applyNumberFormat="1" applyFont="1" applyFill="1" applyBorder="1" applyAlignment="1">
      <alignment horizontal="right"/>
    </xf>
    <xf numFmtId="0" fontId="10" fillId="5" borderId="10" xfId="1" applyNumberFormat="1" applyFont="1" applyFill="1" applyBorder="1" applyAlignment="1">
      <alignment horizontal="right"/>
    </xf>
    <xf numFmtId="0" fontId="10" fillId="5" borderId="11" xfId="1" applyNumberFormat="1" applyFont="1" applyFill="1" applyBorder="1" applyAlignment="1">
      <alignment horizontal="right"/>
    </xf>
    <xf numFmtId="0" fontId="10" fillId="0" borderId="2" xfId="1" applyNumberFormat="1" applyFont="1" applyBorder="1" applyAlignment="1">
      <alignment shrinkToFit="1"/>
    </xf>
    <xf numFmtId="0" fontId="1" fillId="0" borderId="14" xfId="1" applyBorder="1"/>
    <xf numFmtId="0" fontId="1" fillId="0" borderId="15" xfId="1" applyBorder="1"/>
    <xf numFmtId="0" fontId="9" fillId="7" borderId="16" xfId="1" applyFont="1" applyFill="1" applyBorder="1"/>
    <xf numFmtId="0" fontId="9" fillId="7" borderId="17" xfId="1" applyFont="1" applyFill="1" applyBorder="1"/>
    <xf numFmtId="0" fontId="11" fillId="0" borderId="0" xfId="1" applyFont="1"/>
    <xf numFmtId="0" fontId="4" fillId="0" borderId="0" xfId="1" applyFont="1"/>
    <xf numFmtId="49" fontId="4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horizontal="center" wrapText="1"/>
    </xf>
    <xf numFmtId="4" fontId="8" fillId="6" borderId="19" xfId="1" applyNumberFormat="1" applyFont="1" applyFill="1" applyBorder="1"/>
    <xf numFmtId="0" fontId="6" fillId="10" borderId="25" xfId="1" applyFont="1" applyFill="1" applyBorder="1"/>
    <xf numFmtId="0" fontId="6" fillId="10" borderId="22" xfId="1" applyFont="1" applyFill="1" applyBorder="1"/>
    <xf numFmtId="49" fontId="6" fillId="10" borderId="26" xfId="1" applyNumberFormat="1" applyFont="1" applyFill="1" applyBorder="1" applyAlignment="1">
      <alignment horizontal="right" wrapText="1"/>
    </xf>
    <xf numFmtId="49" fontId="6" fillId="10" borderId="1" xfId="1" applyNumberFormat="1" applyFont="1" applyFill="1" applyBorder="1" applyAlignment="1">
      <alignment horizontal="right" wrapText="1"/>
    </xf>
    <xf numFmtId="3" fontId="6" fillId="11" borderId="2" xfId="1" applyNumberFormat="1" applyFont="1" applyFill="1" applyBorder="1" applyAlignment="1">
      <alignment horizontal="left"/>
    </xf>
    <xf numFmtId="0" fontId="5" fillId="11" borderId="1" xfId="1" applyFont="1" applyFill="1" applyBorder="1"/>
    <xf numFmtId="4" fontId="10" fillId="5" borderId="9" xfId="1" applyNumberFormat="1" applyFont="1" applyFill="1" applyBorder="1" applyAlignment="1">
      <alignment horizontal="right"/>
    </xf>
    <xf numFmtId="4" fontId="9" fillId="7" borderId="27" xfId="1" applyNumberFormat="1" applyFont="1" applyFill="1" applyBorder="1"/>
    <xf numFmtId="4" fontId="9" fillId="7" borderId="28" xfId="1" applyNumberFormat="1" applyFont="1" applyFill="1" applyBorder="1"/>
    <xf numFmtId="4" fontId="10" fillId="0" borderId="24" xfId="1" applyNumberFormat="1" applyFont="1" applyBorder="1" applyAlignment="1">
      <alignment horizontal="right"/>
    </xf>
    <xf numFmtId="4" fontId="10" fillId="0" borderId="30" xfId="1" applyNumberFormat="1" applyFont="1" applyBorder="1" applyAlignment="1">
      <alignment horizontal="right"/>
    </xf>
    <xf numFmtId="4" fontId="10" fillId="5" borderId="21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23" xfId="1" applyNumberFormat="1" applyFont="1" applyFill="1" applyBorder="1" applyAlignment="1">
      <alignment horizontal="right"/>
    </xf>
    <xf numFmtId="4" fontId="10" fillId="5" borderId="15" xfId="1" applyNumberFormat="1" applyFont="1" applyFill="1" applyBorder="1" applyAlignment="1">
      <alignment horizontal="right"/>
    </xf>
    <xf numFmtId="4" fontId="1" fillId="0" borderId="15" xfId="1" applyNumberFormat="1" applyBorder="1"/>
    <xf numFmtId="4" fontId="10" fillId="5" borderId="18" xfId="1" applyNumberFormat="1" applyFont="1" applyFill="1" applyBorder="1" applyAlignment="1">
      <alignment horizontal="right"/>
    </xf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31" xfId="0" quotePrefix="1" applyNumberFormat="1" applyFont="1" applyBorder="1" applyAlignment="1">
      <alignment horizontal="left"/>
    </xf>
    <xf numFmtId="3" fontId="16" fillId="0" borderId="0" xfId="0" applyNumberFormat="1" applyFont="1" applyBorder="1"/>
    <xf numFmtId="3" fontId="16" fillId="0" borderId="0" xfId="0" applyNumberFormat="1" applyFont="1" applyBorder="1" applyAlignment="1">
      <alignment wrapText="1"/>
    </xf>
    <xf numFmtId="3" fontId="16" fillId="0" borderId="0" xfId="0" applyNumberFormat="1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/>
    <xf numFmtId="3" fontId="16" fillId="0" borderId="0" xfId="0" applyNumberFormat="1" applyFont="1" applyAlignment="1">
      <alignment wrapText="1"/>
    </xf>
    <xf numFmtId="3" fontId="9" fillId="0" borderId="0" xfId="0" quotePrefix="1" applyNumberFormat="1" applyFont="1" applyAlignment="1">
      <alignment horizontal="left"/>
    </xf>
    <xf numFmtId="0" fontId="18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43" fontId="16" fillId="0" borderId="0" xfId="3" applyFont="1" applyBorder="1"/>
    <xf numFmtId="43" fontId="9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20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0" fontId="21" fillId="0" borderId="0" xfId="0" applyNumberFormat="1" applyFont="1" applyBorder="1" applyAlignment="1">
      <alignment horizont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3" fillId="12" borderId="37" xfId="0" applyFont="1" applyFill="1" applyBorder="1"/>
    <xf numFmtId="0" fontId="0" fillId="12" borderId="29" xfId="0" applyFill="1" applyBorder="1"/>
    <xf numFmtId="0" fontId="24" fillId="0" borderId="0" xfId="0" applyFont="1"/>
    <xf numFmtId="0" fontId="25" fillId="0" borderId="0" xfId="0" applyFont="1"/>
    <xf numFmtId="0" fontId="25" fillId="0" borderId="0" xfId="0" quotePrefix="1" applyFont="1"/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 wrapText="1"/>
    </xf>
    <xf numFmtId="3" fontId="21" fillId="0" borderId="0" xfId="0" applyNumberFormat="1" applyFont="1"/>
    <xf numFmtId="3" fontId="17" fillId="11" borderId="0" xfId="0" applyNumberFormat="1" applyFont="1" applyFill="1" applyBorder="1" applyAlignment="1">
      <alignment horizontal="center" vertical="center" wrapText="1"/>
    </xf>
    <xf numFmtId="0" fontId="25" fillId="0" borderId="0" xfId="0" quotePrefix="1" applyFont="1" applyBorder="1" applyAlignment="1">
      <alignment wrapText="1"/>
    </xf>
    <xf numFmtId="0" fontId="25" fillId="0" borderId="0" xfId="0" applyFont="1" applyBorder="1" applyAlignment="1">
      <alignment wrapText="1"/>
    </xf>
    <xf numFmtId="4" fontId="25" fillId="0" borderId="0" xfId="0" applyNumberFormat="1" applyFont="1" applyBorder="1" applyAlignment="1">
      <alignment wrapText="1"/>
    </xf>
    <xf numFmtId="4" fontId="25" fillId="0" borderId="0" xfId="0" quotePrefix="1" applyNumberFormat="1" applyFont="1" applyBorder="1" applyAlignment="1">
      <alignment wrapText="1"/>
    </xf>
    <xf numFmtId="0" fontId="0" fillId="11" borderId="0" xfId="0" applyFill="1"/>
    <xf numFmtId="0" fontId="25" fillId="11" borderId="0" xfId="0" applyFont="1" applyFill="1"/>
    <xf numFmtId="0" fontId="25" fillId="11" borderId="0" xfId="0" applyFont="1" applyFill="1" applyAlignment="1">
      <alignment wrapText="1"/>
    </xf>
    <xf numFmtId="0" fontId="7" fillId="3" borderId="2" xfId="1" applyNumberFormat="1" applyFont="1" applyFill="1" applyBorder="1" applyAlignment="1">
      <alignment horizontal="left"/>
    </xf>
    <xf numFmtId="0" fontId="27" fillId="0" borderId="0" xfId="0" applyFont="1"/>
    <xf numFmtId="4" fontId="9" fillId="11" borderId="9" xfId="1" applyNumberFormat="1" applyFont="1" applyFill="1" applyBorder="1" applyAlignment="1">
      <alignment horizontal="right" wrapText="1"/>
    </xf>
    <xf numFmtId="0" fontId="10" fillId="11" borderId="13" xfId="1" applyNumberFormat="1" applyFont="1" applyFill="1" applyBorder="1" applyAlignment="1">
      <alignment horizontal="right" wrapText="1"/>
    </xf>
    <xf numFmtId="4" fontId="10" fillId="5" borderId="26" xfId="1" applyNumberFormat="1" applyFont="1" applyFill="1" applyBorder="1" applyAlignment="1">
      <alignment horizontal="right" wrapText="1"/>
    </xf>
    <xf numFmtId="4" fontId="10" fillId="11" borderId="26" xfId="1" applyNumberFormat="1" applyFont="1" applyFill="1" applyBorder="1" applyAlignment="1">
      <alignment horizontal="right" wrapText="1"/>
    </xf>
    <xf numFmtId="0" fontId="8" fillId="11" borderId="10" xfId="1" applyNumberFormat="1" applyFont="1" applyFill="1" applyBorder="1" applyAlignment="1">
      <alignment horizontal="right" wrapText="1"/>
    </xf>
    <xf numFmtId="0" fontId="0" fillId="12" borderId="0" xfId="0" applyFill="1" applyBorder="1"/>
    <xf numFmtId="0" fontId="23" fillId="0" borderId="0" xfId="0" applyFont="1" applyBorder="1" applyAlignment="1">
      <alignment horizontal="left"/>
    </xf>
    <xf numFmtId="3" fontId="19" fillId="0" borderId="0" xfId="0" applyNumberFormat="1" applyFont="1" applyBorder="1" applyAlignment="1">
      <alignment horizontal="center" vertical="center" wrapText="1"/>
    </xf>
    <xf numFmtId="0" fontId="22" fillId="13" borderId="37" xfId="0" applyFont="1" applyFill="1" applyBorder="1"/>
    <xf numFmtId="0" fontId="0" fillId="13" borderId="0" xfId="0" applyFill="1"/>
    <xf numFmtId="4" fontId="6" fillId="11" borderId="26" xfId="1" applyNumberFormat="1" applyFont="1" applyFill="1" applyBorder="1" applyAlignment="1">
      <alignment horizontal="right" wrapText="1"/>
    </xf>
    <xf numFmtId="4" fontId="6" fillId="11" borderId="1" xfId="1" applyNumberFormat="1" applyFont="1" applyFill="1" applyBorder="1" applyAlignment="1">
      <alignment horizontal="right" wrapText="1"/>
    </xf>
    <xf numFmtId="4" fontId="6" fillId="11" borderId="1" xfId="1" applyNumberFormat="1" applyFont="1" applyFill="1" applyBorder="1" applyAlignment="1">
      <alignment horizontal="right"/>
    </xf>
    <xf numFmtId="4" fontId="6" fillId="0" borderId="1" xfId="1" applyNumberFormat="1" applyFont="1" applyFill="1" applyBorder="1" applyAlignment="1">
      <alignment horizontal="right"/>
    </xf>
    <xf numFmtId="4" fontId="5" fillId="0" borderId="1" xfId="1" applyNumberFormat="1" applyFont="1" applyFill="1" applyBorder="1" applyAlignment="1">
      <alignment horizontal="right"/>
    </xf>
    <xf numFmtId="4" fontId="5" fillId="11" borderId="1" xfId="1" applyNumberFormat="1" applyFont="1" applyFill="1" applyBorder="1" applyAlignment="1">
      <alignment horizontal="right"/>
    </xf>
    <xf numFmtId="3" fontId="28" fillId="11" borderId="0" xfId="0" applyNumberFormat="1" applyFont="1" applyFill="1" applyBorder="1" applyAlignment="1">
      <alignment horizontal="center"/>
    </xf>
    <xf numFmtId="4" fontId="28" fillId="11" borderId="0" xfId="0" applyNumberFormat="1" applyFont="1" applyFill="1" applyBorder="1"/>
    <xf numFmtId="3" fontId="16" fillId="11" borderId="0" xfId="0" applyNumberFormat="1" applyFont="1" applyFill="1"/>
    <xf numFmtId="43" fontId="9" fillId="11" borderId="0" xfId="3" applyFont="1" applyFill="1" applyBorder="1"/>
    <xf numFmtId="3" fontId="7" fillId="11" borderId="0" xfId="0" applyNumberFormat="1" applyFont="1" applyFill="1"/>
    <xf numFmtId="0" fontId="25" fillId="0" borderId="0" xfId="0" quotePrefix="1" applyFont="1" applyAlignment="1">
      <alignment wrapText="1"/>
    </xf>
    <xf numFmtId="0" fontId="25" fillId="0" borderId="0" xfId="0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29" fillId="0" borderId="0" xfId="0" applyNumberFormat="1" applyFont="1" applyAlignment="1">
      <alignment wrapText="1"/>
    </xf>
    <xf numFmtId="0" fontId="6" fillId="11" borderId="0" xfId="0" applyNumberFormat="1" applyFont="1" applyFill="1" applyBorder="1" applyAlignment="1">
      <alignment horizontal="center"/>
    </xf>
    <xf numFmtId="0" fontId="8" fillId="11" borderId="0" xfId="0" quotePrefix="1" applyNumberFormat="1" applyFont="1" applyFill="1" applyBorder="1" applyAlignment="1">
      <alignment horizontal="center" vertical="justify"/>
    </xf>
    <xf numFmtId="4" fontId="8" fillId="11" borderId="0" xfId="0" applyNumberFormat="1" applyFont="1" applyFill="1" applyBorder="1"/>
    <xf numFmtId="3" fontId="8" fillId="11" borderId="0" xfId="0" applyNumberFormat="1" applyFont="1" applyFill="1" applyBorder="1"/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Font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/>
    <xf numFmtId="0" fontId="6" fillId="0" borderId="31" xfId="0" applyNumberFormat="1" applyFont="1" applyBorder="1" applyAlignment="1">
      <alignment horizontal="center"/>
    </xf>
    <xf numFmtId="0" fontId="6" fillId="0" borderId="0" xfId="0" applyNumberFormat="1" applyFont="1"/>
    <xf numFmtId="3" fontId="6" fillId="0" borderId="31" xfId="0" applyNumberFormat="1" applyFont="1" applyBorder="1"/>
    <xf numFmtId="3" fontId="10" fillId="0" borderId="0" xfId="0" applyNumberFormat="1" applyFont="1" applyAlignment="1">
      <alignment horizontal="center"/>
    </xf>
    <xf numFmtId="0" fontId="24" fillId="1" borderId="34" xfId="0" applyFont="1" applyFill="1" applyBorder="1" applyAlignment="1">
      <alignment horizontal="center"/>
    </xf>
    <xf numFmtId="0" fontId="25" fillId="12" borderId="0" xfId="0" applyFont="1" applyFill="1" applyBorder="1" applyAlignment="1">
      <alignment horizontal="center"/>
    </xf>
    <xf numFmtId="0" fontId="24" fillId="1" borderId="25" xfId="0" applyFont="1" applyFill="1" applyBorder="1" applyAlignment="1">
      <alignment horizontal="right" vertical="center" wrapText="1"/>
    </xf>
    <xf numFmtId="0" fontId="24" fillId="1" borderId="6" xfId="0" applyFont="1" applyFill="1" applyBorder="1" applyAlignment="1">
      <alignment horizontal="left" wrapText="1"/>
    </xf>
    <xf numFmtId="0" fontId="24" fillId="0" borderId="2" xfId="0" applyFont="1" applyFill="1" applyBorder="1" applyAlignment="1">
      <alignment horizontal="left" wrapText="1"/>
    </xf>
    <xf numFmtId="4" fontId="25" fillId="0" borderId="1" xfId="0" applyNumberFormat="1" applyFont="1" applyFill="1" applyBorder="1"/>
    <xf numFmtId="4" fontId="25" fillId="14" borderId="1" xfId="0" applyNumberFormat="1" applyFont="1" applyFill="1" applyBorder="1"/>
    <xf numFmtId="4" fontId="25" fillId="11" borderId="1" xfId="0" applyNumberFormat="1" applyFont="1" applyFill="1" applyBorder="1"/>
    <xf numFmtId="4" fontId="25" fillId="0" borderId="23" xfId="0" applyNumberFormat="1" applyFont="1" applyFill="1" applyBorder="1"/>
    <xf numFmtId="0" fontId="24" fillId="0" borderId="12" xfId="0" applyFont="1" applyFill="1" applyBorder="1" applyAlignment="1">
      <alignment horizontal="left" wrapText="1"/>
    </xf>
    <xf numFmtId="4" fontId="25" fillId="0" borderId="26" xfId="0" applyNumberFormat="1" applyFont="1" applyFill="1" applyBorder="1"/>
    <xf numFmtId="4" fontId="25" fillId="14" borderId="26" xfId="0" applyNumberFormat="1" applyFont="1" applyFill="1" applyBorder="1"/>
    <xf numFmtId="0" fontId="24" fillId="0" borderId="3" xfId="0" applyFont="1" applyFill="1" applyBorder="1" applyAlignment="1">
      <alignment horizontal="left" wrapText="1"/>
    </xf>
    <xf numFmtId="4" fontId="25" fillId="0" borderId="35" xfId="0" applyNumberFormat="1" applyFont="1" applyFill="1" applyBorder="1"/>
    <xf numFmtId="4" fontId="25" fillId="14" borderId="35" xfId="0" applyNumberFormat="1" applyFont="1" applyFill="1" applyBorder="1"/>
    <xf numFmtId="4" fontId="25" fillId="11" borderId="35" xfId="0" applyNumberFormat="1" applyFont="1" applyFill="1" applyBorder="1"/>
    <xf numFmtId="4" fontId="25" fillId="0" borderId="40" xfId="0" applyNumberFormat="1" applyFont="1" applyFill="1" applyBorder="1"/>
    <xf numFmtId="0" fontId="24" fillId="0" borderId="1" xfId="0" applyFont="1" applyFill="1" applyBorder="1" applyAlignment="1">
      <alignment horizontal="center" wrapText="1"/>
    </xf>
    <xf numFmtId="0" fontId="8" fillId="12" borderId="8" xfId="0" applyFont="1" applyFill="1" applyBorder="1" applyAlignment="1">
      <alignment horizontal="center"/>
    </xf>
    <xf numFmtId="4" fontId="8" fillId="12" borderId="1" xfId="0" applyNumberFormat="1" applyFont="1" applyFill="1" applyBorder="1"/>
    <xf numFmtId="4" fontId="8" fillId="11" borderId="41" xfId="0" applyNumberFormat="1" applyFont="1" applyFill="1" applyBorder="1" applyAlignment="1">
      <alignment horizontal="center"/>
    </xf>
    <xf numFmtId="4" fontId="8" fillId="12" borderId="16" xfId="0" applyNumberFormat="1" applyFont="1" applyFill="1" applyBorder="1" applyAlignment="1">
      <alignment horizontal="center" wrapText="1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/>
    </xf>
    <xf numFmtId="0" fontId="8" fillId="0" borderId="31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 wrapText="1"/>
    </xf>
    <xf numFmtId="3" fontId="6" fillId="11" borderId="0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0" fillId="11" borderId="0" xfId="0" applyFont="1" applyFill="1"/>
    <xf numFmtId="0" fontId="0" fillId="0" borderId="0" xfId="0" applyFont="1" applyBorder="1" applyAlignment="1">
      <alignment horizontal="center"/>
    </xf>
    <xf numFmtId="0" fontId="0" fillId="11" borderId="0" xfId="0" applyFont="1" applyFill="1"/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wrapText="1"/>
    </xf>
    <xf numFmtId="0" fontId="1" fillId="0" borderId="0" xfId="1" applyFo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wrapText="1"/>
    </xf>
    <xf numFmtId="4" fontId="6" fillId="11" borderId="9" xfId="1" applyNumberFormat="1" applyFont="1" applyFill="1" applyBorder="1" applyAlignment="1">
      <alignment horizontal="right" wrapText="1"/>
    </xf>
    <xf numFmtId="49" fontId="1" fillId="0" borderId="0" xfId="1" applyNumberFormat="1" applyFont="1" applyAlignment="1">
      <alignment horizontal="left" wrapText="1"/>
    </xf>
    <xf numFmtId="3" fontId="18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vertical="center" wrapText="1"/>
    </xf>
    <xf numFmtId="3" fontId="8" fillId="9" borderId="1" xfId="1" applyNumberFormat="1" applyFont="1" applyFill="1" applyBorder="1" applyAlignment="1">
      <alignment horizontal="right"/>
    </xf>
    <xf numFmtId="4" fontId="8" fillId="9" borderId="1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 shrinkToFit="1"/>
    </xf>
    <xf numFmtId="0" fontId="10" fillId="0" borderId="12" xfId="1" applyNumberFormat="1" applyFont="1" applyBorder="1"/>
    <xf numFmtId="0" fontId="1" fillId="0" borderId="26" xfId="1" applyBorder="1"/>
    <xf numFmtId="4" fontId="10" fillId="5" borderId="26" xfId="1" applyNumberFormat="1" applyFont="1" applyFill="1" applyBorder="1" applyAlignment="1">
      <alignment horizontal="right"/>
    </xf>
    <xf numFmtId="4" fontId="10" fillId="0" borderId="42" xfId="1" applyNumberFormat="1" applyFont="1" applyBorder="1" applyAlignment="1">
      <alignment horizontal="right"/>
    </xf>
    <xf numFmtId="4" fontId="10" fillId="5" borderId="20" xfId="1" applyNumberFormat="1" applyFont="1" applyFill="1" applyBorder="1" applyAlignment="1">
      <alignment horizontal="right"/>
    </xf>
    <xf numFmtId="0" fontId="9" fillId="8" borderId="43" xfId="1" applyNumberFormat="1" applyFont="1" applyFill="1" applyBorder="1" applyAlignment="1">
      <alignment horizontal="left" wrapText="1"/>
    </xf>
    <xf numFmtId="0" fontId="9" fillId="8" borderId="44" xfId="1" applyNumberFormat="1" applyFont="1" applyFill="1" applyBorder="1" applyAlignment="1">
      <alignment horizontal="left" wrapText="1"/>
    </xf>
    <xf numFmtId="4" fontId="9" fillId="8" borderId="27" xfId="1" applyNumberFormat="1" applyFont="1" applyFill="1" applyBorder="1" applyAlignment="1">
      <alignment horizontal="right" wrapText="1"/>
    </xf>
    <xf numFmtId="0" fontId="10" fillId="0" borderId="3" xfId="1" applyNumberFormat="1" applyFont="1" applyBorder="1"/>
    <xf numFmtId="0" fontId="10" fillId="5" borderId="35" xfId="1" applyNumberFormat="1" applyFont="1" applyFill="1" applyBorder="1" applyAlignment="1">
      <alignment horizontal="right"/>
    </xf>
    <xf numFmtId="4" fontId="10" fillId="5" borderId="35" xfId="1" applyNumberFormat="1" applyFont="1" applyFill="1" applyBorder="1" applyAlignment="1">
      <alignment horizontal="right"/>
    </xf>
    <xf numFmtId="0" fontId="8" fillId="9" borderId="43" xfId="1" applyNumberFormat="1" applyFont="1" applyFill="1" applyBorder="1" applyAlignment="1">
      <alignment horizontal="left"/>
    </xf>
    <xf numFmtId="3" fontId="8" fillId="9" borderId="27" xfId="1" applyNumberFormat="1" applyFont="1" applyFill="1" applyBorder="1" applyAlignment="1">
      <alignment horizontal="right"/>
    </xf>
    <xf numFmtId="4" fontId="8" fillId="9" borderId="27" xfId="1" applyNumberFormat="1" applyFont="1" applyFill="1" applyBorder="1" applyAlignment="1">
      <alignment horizontal="right"/>
    </xf>
    <xf numFmtId="0" fontId="2" fillId="7" borderId="46" xfId="1" applyFont="1" applyFill="1" applyBorder="1"/>
    <xf numFmtId="49" fontId="3" fillId="7" borderId="33" xfId="1" applyNumberFormat="1" applyFont="1" applyFill="1" applyBorder="1" applyAlignment="1">
      <alignment horizontal="center" wrapText="1"/>
    </xf>
    <xf numFmtId="49" fontId="3" fillId="7" borderId="47" xfId="1" applyNumberFormat="1" applyFont="1" applyFill="1" applyBorder="1" applyAlignment="1">
      <alignment horizontal="center" wrapText="1"/>
    </xf>
    <xf numFmtId="49" fontId="3" fillId="7" borderId="48" xfId="1" applyNumberFormat="1" applyFont="1" applyFill="1" applyBorder="1" applyAlignment="1">
      <alignment horizontal="center" wrapText="1"/>
    </xf>
    <xf numFmtId="0" fontId="2" fillId="2" borderId="16" xfId="1" applyFont="1" applyFill="1" applyBorder="1"/>
    <xf numFmtId="49" fontId="3" fillId="2" borderId="27" xfId="1" applyNumberFormat="1" applyFont="1" applyFill="1" applyBorder="1" applyAlignment="1">
      <alignment horizontal="center" wrapText="1"/>
    </xf>
    <xf numFmtId="49" fontId="3" fillId="2" borderId="28" xfId="1" applyNumberFormat="1" applyFont="1" applyFill="1" applyBorder="1" applyAlignment="1">
      <alignment horizontal="center" wrapText="1"/>
    </xf>
    <xf numFmtId="49" fontId="3" fillId="2" borderId="45" xfId="1" applyNumberFormat="1" applyFont="1" applyFill="1" applyBorder="1" applyAlignment="1">
      <alignment horizontal="center" wrapText="1"/>
    </xf>
    <xf numFmtId="0" fontId="8" fillId="5" borderId="6" xfId="1" applyFont="1" applyFill="1" applyBorder="1" applyAlignment="1">
      <alignment wrapText="1"/>
    </xf>
    <xf numFmtId="3" fontId="8" fillId="0" borderId="35" xfId="1" applyNumberFormat="1" applyFont="1" applyFill="1" applyBorder="1" applyAlignment="1">
      <alignment horizontal="right"/>
    </xf>
    <xf numFmtId="4" fontId="8" fillId="0" borderId="49" xfId="1" applyNumberFormat="1" applyFont="1" applyFill="1" applyBorder="1" applyAlignment="1">
      <alignment horizontal="right"/>
    </xf>
    <xf numFmtId="0" fontId="1" fillId="5" borderId="43" xfId="1" applyFill="1" applyBorder="1"/>
    <xf numFmtId="4" fontId="8" fillId="5" borderId="27" xfId="1" applyNumberFormat="1" applyFont="1" applyFill="1" applyBorder="1"/>
    <xf numFmtId="4" fontId="8" fillId="5" borderId="45" xfId="1" applyNumberFormat="1" applyFont="1" applyFill="1" applyBorder="1"/>
    <xf numFmtId="0" fontId="6" fillId="0" borderId="16" xfId="1" applyFont="1" applyBorder="1" applyAlignment="1">
      <alignment wrapText="1"/>
    </xf>
    <xf numFmtId="0" fontId="1" fillId="0" borderId="28" xfId="1" applyBorder="1"/>
    <xf numFmtId="4" fontId="8" fillId="0" borderId="44" xfId="1" applyNumberFormat="1" applyFont="1" applyBorder="1"/>
    <xf numFmtId="4" fontId="8" fillId="0" borderId="27" xfId="1" applyNumberFormat="1" applyFont="1" applyBorder="1"/>
    <xf numFmtId="4" fontId="8" fillId="0" borderId="29" xfId="1" applyNumberFormat="1" applyFont="1" applyBorder="1"/>
    <xf numFmtId="4" fontId="6" fillId="11" borderId="21" xfId="1" applyNumberFormat="1" applyFont="1" applyFill="1" applyBorder="1" applyAlignment="1">
      <alignment horizontal="right" wrapText="1"/>
    </xf>
    <xf numFmtId="4" fontId="6" fillId="11" borderId="40" xfId="1" applyNumberFormat="1" applyFont="1" applyFill="1" applyBorder="1" applyAlignment="1">
      <alignment horizontal="right" wrapText="1"/>
    </xf>
    <xf numFmtId="4" fontId="8" fillId="6" borderId="50" xfId="1" applyNumberFormat="1" applyFont="1" applyFill="1" applyBorder="1"/>
    <xf numFmtId="4" fontId="10" fillId="0" borderId="9" xfId="1" applyNumberFormat="1" applyFont="1" applyBorder="1" applyAlignment="1">
      <alignment horizontal="right"/>
    </xf>
    <xf numFmtId="4" fontId="10" fillId="5" borderId="40" xfId="1" applyNumberFormat="1" applyFont="1" applyFill="1" applyBorder="1" applyAlignment="1">
      <alignment horizontal="right"/>
    </xf>
    <xf numFmtId="0" fontId="8" fillId="9" borderId="2" xfId="1" applyNumberFormat="1" applyFont="1" applyFill="1" applyBorder="1" applyAlignment="1">
      <alignment horizontal="left"/>
    </xf>
    <xf numFmtId="0" fontId="6" fillId="11" borderId="8" xfId="0" applyNumberFormat="1" applyFont="1" applyFill="1" applyBorder="1" applyAlignment="1">
      <alignment horizontal="left" wrapText="1"/>
    </xf>
    <xf numFmtId="4" fontId="8" fillId="9" borderId="21" xfId="1" applyNumberFormat="1" applyFont="1" applyFill="1" applyBorder="1" applyAlignment="1">
      <alignment horizontal="right"/>
    </xf>
    <xf numFmtId="0" fontId="6" fillId="0" borderId="12" xfId="0" applyNumberFormat="1" applyFont="1" applyBorder="1" applyAlignment="1">
      <alignment horizontal="left"/>
    </xf>
    <xf numFmtId="4" fontId="10" fillId="0" borderId="31" xfId="1" applyNumberFormat="1" applyFont="1" applyBorder="1" applyAlignment="1">
      <alignment horizontal="right"/>
    </xf>
    <xf numFmtId="0" fontId="13" fillId="12" borderId="0" xfId="0" applyNumberFormat="1" applyFont="1" applyFill="1" applyBorder="1" applyAlignment="1">
      <alignment horizontal="center"/>
    </xf>
    <xf numFmtId="4" fontId="6" fillId="11" borderId="9" xfId="0" applyNumberFormat="1" applyFont="1" applyFill="1" applyBorder="1"/>
    <xf numFmtId="4" fontId="6" fillId="11" borderId="1" xfId="0" applyNumberFormat="1" applyFont="1" applyFill="1" applyBorder="1"/>
    <xf numFmtId="4" fontId="6" fillId="11" borderId="35" xfId="0" applyNumberFormat="1" applyFont="1" applyFill="1" applyBorder="1"/>
    <xf numFmtId="4" fontId="6" fillId="11" borderId="26" xfId="0" applyNumberFormat="1" applyFont="1" applyFill="1" applyBorder="1"/>
    <xf numFmtId="3" fontId="8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vertical="center" wrapText="1"/>
    </xf>
    <xf numFmtId="0" fontId="25" fillId="0" borderId="0" xfId="0" quotePrefix="1" applyFont="1" applyBorder="1" applyAlignment="1">
      <alignment horizontal="left" wrapText="1"/>
    </xf>
    <xf numFmtId="0" fontId="25" fillId="0" borderId="0" xfId="0" applyFont="1" applyAlignment="1">
      <alignment wrapText="1"/>
    </xf>
    <xf numFmtId="4" fontId="25" fillId="16" borderId="1" xfId="0" applyNumberFormat="1" applyFont="1" applyFill="1" applyBorder="1"/>
    <xf numFmtId="4" fontId="25" fillId="16" borderId="35" xfId="0" applyNumberFormat="1" applyFont="1" applyFill="1" applyBorder="1"/>
    <xf numFmtId="0" fontId="8" fillId="12" borderId="51" xfId="0" applyFont="1" applyFill="1" applyBorder="1" applyAlignment="1">
      <alignment horizontal="center" wrapText="1"/>
    </xf>
    <xf numFmtId="4" fontId="8" fillId="12" borderId="35" xfId="0" applyNumberFormat="1" applyFont="1" applyFill="1" applyBorder="1"/>
    <xf numFmtId="4" fontId="8" fillId="12" borderId="16" xfId="0" applyNumberFormat="1" applyFont="1" applyFill="1" applyBorder="1" applyAlignment="1"/>
    <xf numFmtId="4" fontId="8" fillId="12" borderId="28" xfId="0" applyNumberFormat="1" applyFont="1" applyFill="1" applyBorder="1" applyAlignment="1"/>
    <xf numFmtId="0" fontId="6" fillId="0" borderId="0" xfId="1" applyFont="1"/>
    <xf numFmtId="0" fontId="12" fillId="0" borderId="0" xfId="0" applyFont="1"/>
    <xf numFmtId="3" fontId="8" fillId="0" borderId="2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 wrapText="1"/>
    </xf>
    <xf numFmtId="3" fontId="31" fillId="15" borderId="38" xfId="0" applyNumberFormat="1" applyFont="1" applyFill="1" applyBorder="1" applyAlignment="1">
      <alignment horizontal="center" vertical="center"/>
    </xf>
    <xf numFmtId="3" fontId="8" fillId="15" borderId="5" xfId="0" applyNumberFormat="1" applyFont="1" applyFill="1" applyBorder="1" applyAlignment="1">
      <alignment horizontal="center" vertical="center"/>
    </xf>
    <xf numFmtId="3" fontId="8" fillId="15" borderId="5" xfId="0" applyNumberFormat="1" applyFont="1" applyFill="1" applyBorder="1" applyAlignment="1">
      <alignment horizontal="center" vertical="center" wrapText="1"/>
    </xf>
    <xf numFmtId="3" fontId="8" fillId="15" borderId="39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/>
    </xf>
    <xf numFmtId="3" fontId="8" fillId="15" borderId="43" xfId="0" applyNumberFormat="1" applyFont="1" applyFill="1" applyBorder="1" applyAlignment="1">
      <alignment horizontal="center"/>
    </xf>
    <xf numFmtId="4" fontId="8" fillId="15" borderId="17" xfId="0" applyNumberFormat="1" applyFont="1" applyFill="1" applyBorder="1"/>
    <xf numFmtId="4" fontId="8" fillId="15" borderId="27" xfId="0" applyNumberFormat="1" applyFont="1" applyFill="1" applyBorder="1"/>
    <xf numFmtId="4" fontId="8" fillId="15" borderId="45" xfId="0" applyNumberFormat="1" applyFont="1" applyFill="1" applyBorder="1"/>
    <xf numFmtId="0" fontId="8" fillId="15" borderId="32" xfId="0" quotePrefix="1" applyNumberFormat="1" applyFont="1" applyFill="1" applyBorder="1" applyAlignment="1">
      <alignment horizontal="center" vertical="center" wrapText="1"/>
    </xf>
    <xf numFmtId="0" fontId="8" fillId="15" borderId="33" xfId="0" applyNumberFormat="1" applyFont="1" applyFill="1" applyBorder="1" applyAlignment="1">
      <alignment horizontal="center" vertical="center" wrapText="1"/>
    </xf>
    <xf numFmtId="3" fontId="8" fillId="15" borderId="33" xfId="0" applyNumberFormat="1" applyFont="1" applyFill="1" applyBorder="1" applyAlignment="1">
      <alignment horizontal="center" vertical="center" wrapText="1"/>
    </xf>
    <xf numFmtId="4" fontId="6" fillId="11" borderId="5" xfId="0" applyNumberFormat="1" applyFont="1" applyFill="1" applyBorder="1"/>
    <xf numFmtId="4" fontId="8" fillId="11" borderId="39" xfId="0" applyNumberFormat="1" applyFont="1" applyFill="1" applyBorder="1"/>
    <xf numFmtId="4" fontId="8" fillId="11" borderId="23" xfId="0" applyNumberFormat="1" applyFont="1" applyFill="1" applyBorder="1"/>
    <xf numFmtId="4" fontId="8" fillId="11" borderId="21" xfId="0" applyNumberFormat="1" applyFont="1" applyFill="1" applyBorder="1"/>
    <xf numFmtId="0" fontId="6" fillId="15" borderId="14" xfId="0" applyNumberFormat="1" applyFont="1" applyFill="1" applyBorder="1" applyAlignment="1">
      <alignment horizontal="center"/>
    </xf>
    <xf numFmtId="0" fontId="8" fillId="15" borderId="15" xfId="0" quotePrefix="1" applyNumberFormat="1" applyFont="1" applyFill="1" applyBorder="1" applyAlignment="1">
      <alignment horizontal="center" vertical="justify"/>
    </xf>
    <xf numFmtId="4" fontId="8" fillId="15" borderId="15" xfId="0" applyNumberFormat="1" applyFont="1" applyFill="1" applyBorder="1"/>
    <xf numFmtId="4" fontId="8" fillId="15" borderId="18" xfId="0" applyNumberFormat="1" applyFont="1" applyFill="1" applyBorder="1"/>
    <xf numFmtId="0" fontId="6" fillId="11" borderId="38" xfId="0" applyNumberFormat="1" applyFont="1" applyFill="1" applyBorder="1" applyAlignment="1">
      <alignment horizontal="center"/>
    </xf>
    <xf numFmtId="0" fontId="6" fillId="11" borderId="5" xfId="0" applyNumberFormat="1" applyFont="1" applyFill="1" applyBorder="1" applyAlignment="1">
      <alignment horizontal="center"/>
    </xf>
    <xf numFmtId="4" fontId="6" fillId="11" borderId="5" xfId="0" applyNumberFormat="1" applyFont="1" applyFill="1" applyBorder="1" applyAlignment="1">
      <alignment horizontal="right"/>
    </xf>
    <xf numFmtId="0" fontId="6" fillId="11" borderId="2" xfId="0" applyNumberFormat="1" applyFont="1" applyFill="1" applyBorder="1" applyAlignment="1">
      <alignment horizontal="center"/>
    </xf>
    <xf numFmtId="0" fontId="6" fillId="11" borderId="1" xfId="0" applyNumberFormat="1" applyFont="1" applyFill="1" applyBorder="1" applyAlignment="1">
      <alignment horizontal="center"/>
    </xf>
    <xf numFmtId="0" fontId="6" fillId="11" borderId="3" xfId="0" applyNumberFormat="1" applyFont="1" applyFill="1" applyBorder="1" applyAlignment="1">
      <alignment horizontal="center"/>
    </xf>
    <xf numFmtId="0" fontId="6" fillId="11" borderId="35" xfId="0" applyNumberFormat="1" applyFont="1" applyFill="1" applyBorder="1" applyAlignment="1">
      <alignment horizontal="center"/>
    </xf>
    <xf numFmtId="0" fontId="6" fillId="11" borderId="8" xfId="0" applyNumberFormat="1" applyFont="1" applyFill="1" applyBorder="1" applyAlignment="1">
      <alignment horizontal="center"/>
    </xf>
    <xf numFmtId="0" fontId="6" fillId="11" borderId="9" xfId="0" applyNumberFormat="1" applyFont="1" applyFill="1" applyBorder="1" applyAlignment="1">
      <alignment horizontal="center" wrapText="1"/>
    </xf>
    <xf numFmtId="4" fontId="6" fillId="11" borderId="9" xfId="0" applyNumberFormat="1" applyFont="1" applyFill="1" applyBorder="1" applyAlignment="1">
      <alignment wrapText="1"/>
    </xf>
    <xf numFmtId="0" fontId="6" fillId="11" borderId="1" xfId="0" applyNumberFormat="1" applyFont="1" applyFill="1" applyBorder="1" applyAlignment="1">
      <alignment horizontal="center" wrapText="1"/>
    </xf>
    <xf numFmtId="4" fontId="6" fillId="11" borderId="1" xfId="0" applyNumberFormat="1" applyFont="1" applyFill="1" applyBorder="1" applyAlignment="1">
      <alignment wrapText="1"/>
    </xf>
    <xf numFmtId="0" fontId="6" fillId="11" borderId="12" xfId="0" applyNumberFormat="1" applyFont="1" applyFill="1" applyBorder="1" applyAlignment="1">
      <alignment horizontal="center"/>
    </xf>
    <xf numFmtId="0" fontId="6" fillId="11" borderId="26" xfId="0" applyNumberFormat="1" applyFont="1" applyFill="1" applyBorder="1" applyAlignment="1">
      <alignment horizontal="center"/>
    </xf>
    <xf numFmtId="4" fontId="6" fillId="11" borderId="26" xfId="0" applyNumberFormat="1" applyFont="1" applyFill="1" applyBorder="1" applyAlignment="1">
      <alignment wrapText="1"/>
    </xf>
    <xf numFmtId="49" fontId="6" fillId="11" borderId="9" xfId="0" applyNumberFormat="1" applyFont="1" applyFill="1" applyBorder="1" applyAlignment="1">
      <alignment horizontal="center" shrinkToFit="1"/>
    </xf>
    <xf numFmtId="49" fontId="6" fillId="11" borderId="1" xfId="0" applyNumberFormat="1" applyFont="1" applyFill="1" applyBorder="1" applyAlignment="1">
      <alignment horizontal="center" shrinkToFit="1"/>
    </xf>
    <xf numFmtId="4" fontId="6" fillId="11" borderId="5" xfId="0" applyNumberFormat="1" applyFont="1" applyFill="1" applyBorder="1" applyAlignment="1">
      <alignment wrapText="1"/>
    </xf>
    <xf numFmtId="0" fontId="8" fillId="10" borderId="3" xfId="0" applyNumberFormat="1" applyFont="1" applyFill="1" applyBorder="1" applyAlignment="1">
      <alignment horizontal="center"/>
    </xf>
    <xf numFmtId="0" fontId="8" fillId="10" borderId="35" xfId="0" applyNumberFormat="1" applyFont="1" applyFill="1" applyBorder="1" applyAlignment="1">
      <alignment horizontal="center"/>
    </xf>
    <xf numFmtId="4" fontId="8" fillId="10" borderId="35" xfId="0" applyNumberFormat="1" applyFont="1" applyFill="1" applyBorder="1"/>
    <xf numFmtId="4" fontId="8" fillId="10" borderId="40" xfId="0" applyNumberFormat="1" applyFont="1" applyFill="1" applyBorder="1"/>
    <xf numFmtId="0" fontId="8" fillId="10" borderId="14" xfId="0" applyNumberFormat="1" applyFont="1" applyFill="1" applyBorder="1" applyAlignment="1">
      <alignment horizontal="center"/>
    </xf>
    <xf numFmtId="0" fontId="8" fillId="10" borderId="15" xfId="0" applyNumberFormat="1" applyFont="1" applyFill="1" applyBorder="1" applyAlignment="1">
      <alignment horizontal="center"/>
    </xf>
    <xf numFmtId="4" fontId="8" fillId="10" borderId="15" xfId="0" applyNumberFormat="1" applyFont="1" applyFill="1" applyBorder="1"/>
    <xf numFmtId="4" fontId="8" fillId="10" borderId="18" xfId="0" applyNumberFormat="1" applyFont="1" applyFill="1" applyBorder="1"/>
    <xf numFmtId="0" fontId="8" fillId="10" borderId="2" xfId="0" applyNumberFormat="1" applyFont="1" applyFill="1" applyBorder="1" applyAlignment="1">
      <alignment horizontal="center"/>
    </xf>
    <xf numFmtId="0" fontId="8" fillId="10" borderId="1" xfId="0" applyNumberFormat="1" applyFont="1" applyFill="1" applyBorder="1" applyAlignment="1">
      <alignment horizontal="center" wrapText="1"/>
    </xf>
    <xf numFmtId="4" fontId="8" fillId="10" borderId="1" xfId="0" applyNumberFormat="1" applyFont="1" applyFill="1" applyBorder="1"/>
    <xf numFmtId="4" fontId="8" fillId="10" borderId="1" xfId="0" applyNumberFormat="1" applyFont="1" applyFill="1" applyBorder="1" applyAlignment="1">
      <alignment wrapText="1"/>
    </xf>
    <xf numFmtId="4" fontId="8" fillId="10" borderId="23" xfId="0" applyNumberFormat="1" applyFont="1" applyFill="1" applyBorder="1"/>
    <xf numFmtId="0" fontId="8" fillId="10" borderId="15" xfId="0" applyNumberFormat="1" applyFont="1" applyFill="1" applyBorder="1" applyAlignment="1">
      <alignment horizontal="center" wrapText="1" shrinkToFit="1"/>
    </xf>
    <xf numFmtId="4" fontId="8" fillId="10" borderId="24" xfId="3" applyNumberFormat="1" applyFont="1" applyFill="1" applyBorder="1" applyAlignment="1">
      <alignment horizontal="right"/>
    </xf>
    <xf numFmtId="4" fontId="8" fillId="10" borderId="1" xfId="3" applyNumberFormat="1" applyFont="1" applyFill="1" applyBorder="1" applyAlignment="1">
      <alignment horizontal="right"/>
    </xf>
    <xf numFmtId="4" fontId="8" fillId="10" borderId="23" xfId="3" applyNumberFormat="1" applyFont="1" applyFill="1" applyBorder="1" applyAlignment="1">
      <alignment horizontal="right"/>
    </xf>
    <xf numFmtId="4" fontId="8" fillId="10" borderId="52" xfId="3" applyNumberFormat="1" applyFont="1" applyFill="1" applyBorder="1" applyAlignment="1">
      <alignment horizontal="right"/>
    </xf>
    <xf numFmtId="4" fontId="8" fillId="10" borderId="35" xfId="3" applyNumberFormat="1" applyFont="1" applyFill="1" applyBorder="1" applyAlignment="1">
      <alignment horizontal="right"/>
    </xf>
    <xf numFmtId="4" fontId="8" fillId="10" borderId="40" xfId="3" applyNumberFormat="1" applyFont="1" applyFill="1" applyBorder="1" applyAlignment="1">
      <alignment horizontal="right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49" fontId="1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horizontal="left" wrapText="1"/>
    </xf>
    <xf numFmtId="0" fontId="0" fillId="0" borderId="36" xfId="0" applyBorder="1" applyAlignment="1">
      <alignment horizontal="center"/>
    </xf>
    <xf numFmtId="0" fontId="0" fillId="0" borderId="36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13" fillId="12" borderId="16" xfId="0" applyNumberFormat="1" applyFont="1" applyFill="1" applyBorder="1" applyAlignment="1">
      <alignment horizontal="center"/>
    </xf>
    <xf numFmtId="0" fontId="13" fillId="12" borderId="28" xfId="0" applyNumberFormat="1" applyFont="1" applyFill="1" applyBorder="1" applyAlignment="1">
      <alignment horizontal="center"/>
    </xf>
    <xf numFmtId="0" fontId="13" fillId="12" borderId="29" xfId="0" applyNumberFormat="1" applyFont="1" applyFill="1" applyBorder="1" applyAlignment="1">
      <alignment horizontal="center"/>
    </xf>
    <xf numFmtId="0" fontId="14" fillId="11" borderId="0" xfId="0" applyFont="1" applyFill="1" applyBorder="1" applyAlignment="1">
      <alignment horizontal="center"/>
    </xf>
    <xf numFmtId="0" fontId="1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3" fontId="19" fillId="0" borderId="0" xfId="0" applyNumberFormat="1" applyFont="1" applyBorder="1" applyAlignment="1">
      <alignment horizontal="center" vertical="center" wrapText="1"/>
    </xf>
    <xf numFmtId="0" fontId="24" fillId="14" borderId="33" xfId="0" applyFont="1" applyFill="1" applyBorder="1" applyAlignment="1">
      <alignment horizontal="center" vertical="center" wrapText="1"/>
    </xf>
    <xf numFmtId="0" fontId="24" fillId="14" borderId="4" xfId="0" applyFont="1" applyFill="1" applyBorder="1" applyAlignment="1">
      <alignment horizontal="center" vertical="center" wrapText="1"/>
    </xf>
    <xf numFmtId="0" fontId="25" fillId="0" borderId="0" xfId="0" quotePrefix="1" applyFont="1" applyAlignment="1">
      <alignment wrapText="1"/>
    </xf>
    <xf numFmtId="0" fontId="25" fillId="0" borderId="0" xfId="0" applyFont="1" applyAlignment="1">
      <alignment wrapText="1"/>
    </xf>
    <xf numFmtId="4" fontId="8" fillId="11" borderId="41" xfId="0" applyNumberFormat="1" applyFont="1" applyFill="1" applyBorder="1" applyAlignment="1">
      <alignment horizontal="left"/>
    </xf>
    <xf numFmtId="4" fontId="8" fillId="12" borderId="16" xfId="0" applyNumberFormat="1" applyFont="1" applyFill="1" applyBorder="1" applyAlignment="1">
      <alignment horizontal="center" vertical="center"/>
    </xf>
    <xf numFmtId="4" fontId="8" fillId="12" borderId="28" xfId="0" applyNumberFormat="1" applyFont="1" applyFill="1" applyBorder="1" applyAlignment="1">
      <alignment horizontal="center" vertical="center"/>
    </xf>
    <xf numFmtId="4" fontId="8" fillId="12" borderId="29" xfId="0" applyNumberFormat="1" applyFont="1" applyFill="1" applyBorder="1" applyAlignment="1">
      <alignment horizontal="center" vertical="center"/>
    </xf>
    <xf numFmtId="0" fontId="8" fillId="14" borderId="33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4" fontId="8" fillId="12" borderId="28" xfId="0" applyNumberFormat="1" applyFont="1" applyFill="1" applyBorder="1" applyAlignment="1">
      <alignment horizontal="center"/>
    </xf>
    <xf numFmtId="4" fontId="8" fillId="12" borderId="29" xfId="0" applyNumberFormat="1" applyFont="1" applyFill="1" applyBorder="1" applyAlignment="1">
      <alignment horizontal="center"/>
    </xf>
    <xf numFmtId="0" fontId="25" fillId="0" borderId="0" xfId="0" quotePrefix="1" applyFont="1" applyBorder="1" applyAlignment="1">
      <alignment horizontal="left" wrapText="1"/>
    </xf>
    <xf numFmtId="0" fontId="23" fillId="0" borderId="7" xfId="0" applyFont="1" applyBorder="1" applyAlignment="1">
      <alignment horizontal="left"/>
    </xf>
    <xf numFmtId="0" fontId="24" fillId="12" borderId="16" xfId="0" applyFont="1" applyFill="1" applyBorder="1" applyAlignment="1">
      <alignment horizontal="center"/>
    </xf>
    <xf numFmtId="0" fontId="24" fillId="12" borderId="28" xfId="0" applyFont="1" applyFill="1" applyBorder="1" applyAlignment="1">
      <alignment horizontal="center"/>
    </xf>
    <xf numFmtId="0" fontId="25" fillId="12" borderId="28" xfId="0" applyFont="1" applyFill="1" applyBorder="1" applyAlignment="1">
      <alignment horizontal="center"/>
    </xf>
    <xf numFmtId="0" fontId="25" fillId="12" borderId="29" xfId="0" applyFont="1" applyFill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4" fillId="11" borderId="1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16" borderId="33" xfId="0" applyFont="1" applyFill="1" applyBorder="1" applyAlignment="1">
      <alignment horizontal="center" vertical="center" wrapText="1"/>
    </xf>
    <xf numFmtId="0" fontId="24" fillId="16" borderId="4" xfId="0" applyFont="1" applyFill="1" applyBorder="1" applyAlignment="1">
      <alignment horizontal="center" vertical="center" wrapText="1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61"/>
  <sheetViews>
    <sheetView workbookViewId="0">
      <selection activeCell="D15" sqref="D15"/>
    </sheetView>
  </sheetViews>
  <sheetFormatPr defaultRowHeight="15"/>
  <cols>
    <col min="1" max="1" width="57" customWidth="1"/>
    <col min="3" max="3" width="17" customWidth="1"/>
    <col min="4" max="4" width="15.140625" customWidth="1"/>
    <col min="5" max="5" width="16" customWidth="1"/>
  </cols>
  <sheetData>
    <row r="2" spans="1:5" ht="18">
      <c r="A2" s="299" t="s">
        <v>138</v>
      </c>
      <c r="B2" s="299"/>
      <c r="C2" s="299"/>
      <c r="D2" s="299"/>
      <c r="E2" s="299"/>
    </row>
    <row r="3" spans="1:5">
      <c r="A3" s="1"/>
      <c r="B3" s="1"/>
      <c r="C3" s="1"/>
      <c r="D3" s="1"/>
      <c r="E3" s="2" t="s">
        <v>137</v>
      </c>
    </row>
    <row r="4" spans="1:5" ht="15.75" thickBot="1">
      <c r="A4" s="1"/>
      <c r="B4" s="1"/>
      <c r="C4" s="1"/>
      <c r="D4" s="1"/>
      <c r="E4" s="1"/>
    </row>
    <row r="5" spans="1:5" ht="46.5" customHeight="1" thickBot="1">
      <c r="A5" s="196" t="s">
        <v>0</v>
      </c>
      <c r="B5" s="197" t="s">
        <v>1</v>
      </c>
      <c r="C5" s="198" t="s">
        <v>124</v>
      </c>
      <c r="D5" s="197" t="s">
        <v>2</v>
      </c>
      <c r="E5" s="199" t="s">
        <v>136</v>
      </c>
    </row>
    <row r="6" spans="1:5">
      <c r="A6" s="30" t="s">
        <v>3</v>
      </c>
      <c r="B6" s="32" t="s">
        <v>4</v>
      </c>
      <c r="C6" s="171">
        <v>0</v>
      </c>
      <c r="D6" s="99">
        <v>0</v>
      </c>
      <c r="E6" s="211">
        <f>C6+D6</f>
        <v>0</v>
      </c>
    </row>
    <row r="7" spans="1:5">
      <c r="A7" s="31" t="s">
        <v>98</v>
      </c>
      <c r="B7" s="33" t="s">
        <v>5</v>
      </c>
      <c r="C7" s="100">
        <v>15000</v>
      </c>
      <c r="D7" s="100">
        <v>7000</v>
      </c>
      <c r="E7" s="211">
        <f t="shared" ref="E7:E17" si="0">C7+D7</f>
        <v>22000</v>
      </c>
    </row>
    <row r="8" spans="1:5">
      <c r="A8" s="31" t="s">
        <v>93</v>
      </c>
      <c r="B8" s="33" t="s">
        <v>92</v>
      </c>
      <c r="C8" s="100">
        <v>5045200</v>
      </c>
      <c r="D8" s="100">
        <v>-362000</v>
      </c>
      <c r="E8" s="211">
        <f t="shared" si="0"/>
        <v>4683200</v>
      </c>
    </row>
    <row r="9" spans="1:5">
      <c r="A9" s="31" t="s">
        <v>99</v>
      </c>
      <c r="B9" s="33" t="s">
        <v>92</v>
      </c>
      <c r="C9" s="100">
        <v>15000</v>
      </c>
      <c r="D9" s="100">
        <v>-5000</v>
      </c>
      <c r="E9" s="211">
        <f t="shared" si="0"/>
        <v>10000</v>
      </c>
    </row>
    <row r="10" spans="1:5">
      <c r="A10" s="31" t="s">
        <v>121</v>
      </c>
      <c r="B10" s="33" t="s">
        <v>92</v>
      </c>
      <c r="C10" s="104">
        <v>285000</v>
      </c>
      <c r="D10" s="103">
        <v>-10000</v>
      </c>
      <c r="E10" s="211">
        <f t="shared" si="0"/>
        <v>275000</v>
      </c>
    </row>
    <row r="11" spans="1:5">
      <c r="A11" s="34" t="s">
        <v>6</v>
      </c>
      <c r="B11" s="35">
        <v>641</v>
      </c>
      <c r="C11" s="101">
        <v>700</v>
      </c>
      <c r="D11" s="101">
        <v>-400</v>
      </c>
      <c r="E11" s="211">
        <f t="shared" si="0"/>
        <v>300</v>
      </c>
    </row>
    <row r="12" spans="1:5">
      <c r="A12" s="3" t="s">
        <v>7</v>
      </c>
      <c r="B12" s="4">
        <v>652</v>
      </c>
      <c r="C12" s="102">
        <v>80000</v>
      </c>
      <c r="D12" s="102">
        <v>-80000</v>
      </c>
      <c r="E12" s="211">
        <f t="shared" si="0"/>
        <v>0</v>
      </c>
    </row>
    <row r="13" spans="1:5">
      <c r="A13" s="3" t="s">
        <v>74</v>
      </c>
      <c r="B13" s="4">
        <v>652</v>
      </c>
      <c r="C13" s="102">
        <f>703936.22-C11</f>
        <v>703236.22</v>
      </c>
      <c r="D13" s="102">
        <f>3107.53-(D11)</f>
        <v>3507.53</v>
      </c>
      <c r="E13" s="211">
        <f>C13+D13</f>
        <v>706743.75</v>
      </c>
    </row>
    <row r="14" spans="1:5">
      <c r="A14" s="3" t="s">
        <v>8</v>
      </c>
      <c r="B14" s="4">
        <v>663</v>
      </c>
      <c r="C14" s="102">
        <v>0</v>
      </c>
      <c r="D14" s="102">
        <v>0</v>
      </c>
      <c r="E14" s="211">
        <f t="shared" si="0"/>
        <v>0</v>
      </c>
    </row>
    <row r="15" spans="1:5" ht="15.75">
      <c r="A15" s="87" t="s">
        <v>9</v>
      </c>
      <c r="B15" s="5">
        <v>671</v>
      </c>
      <c r="C15" s="104">
        <v>285711</v>
      </c>
      <c r="D15" s="103">
        <v>16062.5</v>
      </c>
      <c r="E15" s="211">
        <f t="shared" si="0"/>
        <v>301773.5</v>
      </c>
    </row>
    <row r="16" spans="1:5" ht="15.75">
      <c r="A16" s="87" t="s">
        <v>106</v>
      </c>
      <c r="B16" s="5">
        <v>671</v>
      </c>
      <c r="C16" s="104">
        <v>235000</v>
      </c>
      <c r="D16" s="103">
        <v>0</v>
      </c>
      <c r="E16" s="211">
        <f t="shared" si="0"/>
        <v>235000</v>
      </c>
    </row>
    <row r="17" spans="1:5">
      <c r="A17" s="6" t="s">
        <v>10</v>
      </c>
      <c r="B17" s="7">
        <v>67</v>
      </c>
      <c r="C17" s="104">
        <f>SUM(C15:C16)</f>
        <v>520711</v>
      </c>
      <c r="D17" s="102">
        <f>SUM(D15:D16)</f>
        <v>16062.5</v>
      </c>
      <c r="E17" s="211">
        <f t="shared" si="0"/>
        <v>536773.5</v>
      </c>
    </row>
    <row r="18" spans="1:5" ht="15.75" thickBot="1">
      <c r="A18" s="8" t="s">
        <v>11</v>
      </c>
      <c r="B18" s="201">
        <v>6</v>
      </c>
      <c r="C18" s="202">
        <f>C7+C8+C9+C10+C11+C12+C13+C17</f>
        <v>6664847.2199999997</v>
      </c>
      <c r="D18" s="202">
        <f>D6+D7+D8+D9+D10+D11+D12+D13+D14+D15</f>
        <v>-430829.97</v>
      </c>
      <c r="E18" s="212">
        <f>E6+E7+E8+E9+E10+E11+E13+E17</f>
        <v>6234017.25</v>
      </c>
    </row>
    <row r="19" spans="1:5" ht="15.75" thickBot="1">
      <c r="A19" s="200" t="s">
        <v>12</v>
      </c>
      <c r="B19" s="203"/>
      <c r="C19" s="204">
        <f>C18</f>
        <v>6664847.2199999997</v>
      </c>
      <c r="D19" s="204">
        <f>D18</f>
        <v>-430829.97</v>
      </c>
      <c r="E19" s="205">
        <f>E18</f>
        <v>6234017.25</v>
      </c>
    </row>
    <row r="20" spans="1:5" ht="27.75" customHeight="1" thickBot="1">
      <c r="A20" s="206" t="s">
        <v>13</v>
      </c>
      <c r="B20" s="207"/>
      <c r="C20" s="208">
        <v>73700.62</v>
      </c>
      <c r="D20" s="209"/>
      <c r="E20" s="210">
        <v>73700.62</v>
      </c>
    </row>
    <row r="21" spans="1:5" ht="30" customHeight="1" thickBot="1">
      <c r="A21" s="9" t="s">
        <v>14</v>
      </c>
      <c r="B21" s="10"/>
      <c r="C21" s="29">
        <f>C19+C20</f>
        <v>6738547.8399999999</v>
      </c>
      <c r="D21" s="29">
        <f>D19</f>
        <v>-430829.97</v>
      </c>
      <c r="E21" s="213">
        <f>E19+E20</f>
        <v>6307717.8700000001</v>
      </c>
    </row>
    <row r="22" spans="1:5" ht="15.75" thickBot="1">
      <c r="A22" s="11"/>
      <c r="B22" s="12"/>
      <c r="C22" s="13"/>
      <c r="D22" s="13"/>
      <c r="E22" s="13"/>
    </row>
    <row r="23" spans="1:5" ht="39.75" thickBot="1">
      <c r="A23" s="192" t="s">
        <v>15</v>
      </c>
      <c r="B23" s="193" t="s">
        <v>1</v>
      </c>
      <c r="C23" s="194" t="s">
        <v>124</v>
      </c>
      <c r="D23" s="193" t="s">
        <v>2</v>
      </c>
      <c r="E23" s="195" t="s">
        <v>136</v>
      </c>
    </row>
    <row r="24" spans="1:5" ht="16.5" thickBot="1">
      <c r="A24" s="183" t="s">
        <v>16</v>
      </c>
      <c r="B24" s="184">
        <v>3</v>
      </c>
      <c r="C24" s="185">
        <v>6478677.4100000001</v>
      </c>
      <c r="D24" s="185">
        <f>D25+D29+D35</f>
        <v>-459810.97000000003</v>
      </c>
      <c r="E24" s="185">
        <f>E25+E29+E35</f>
        <v>6018866.4399999995</v>
      </c>
    </row>
    <row r="25" spans="1:5" ht="15.75" thickBot="1">
      <c r="A25" s="189" t="s">
        <v>17</v>
      </c>
      <c r="B25" s="190">
        <v>31</v>
      </c>
      <c r="C25" s="191">
        <v>4872000</v>
      </c>
      <c r="D25" s="191">
        <f>D26+D27+D28</f>
        <v>-352000</v>
      </c>
      <c r="E25" s="191">
        <f>E26+E27+E28</f>
        <v>4520000</v>
      </c>
    </row>
    <row r="26" spans="1:5">
      <c r="A26" s="14" t="s">
        <v>18</v>
      </c>
      <c r="B26" s="15">
        <v>311</v>
      </c>
      <c r="C26" s="36">
        <v>3900000</v>
      </c>
      <c r="D26" s="40">
        <f>E26-C26</f>
        <v>-200000</v>
      </c>
      <c r="E26" s="41">
        <v>3700000</v>
      </c>
    </row>
    <row r="27" spans="1:5">
      <c r="A27" s="16" t="s">
        <v>19</v>
      </c>
      <c r="B27" s="17">
        <v>312</v>
      </c>
      <c r="C27" s="42">
        <v>120000</v>
      </c>
      <c r="D27" s="40">
        <f t="shared" ref="D27:D28" si="1">E27-C27</f>
        <v>35000</v>
      </c>
      <c r="E27" s="43">
        <v>155000</v>
      </c>
    </row>
    <row r="28" spans="1:5" ht="15.75" thickBot="1">
      <c r="A28" s="186" t="s">
        <v>20</v>
      </c>
      <c r="B28" s="187">
        <v>313</v>
      </c>
      <c r="C28" s="188">
        <v>852000</v>
      </c>
      <c r="D28" s="40">
        <f t="shared" si="1"/>
        <v>-187000</v>
      </c>
      <c r="E28" s="215">
        <v>665000</v>
      </c>
    </row>
    <row r="29" spans="1:5" ht="15.75" thickBot="1">
      <c r="A29" s="189" t="s">
        <v>21</v>
      </c>
      <c r="B29" s="190">
        <v>32</v>
      </c>
      <c r="C29" s="191">
        <v>1600451.41</v>
      </c>
      <c r="D29" s="191">
        <f>D30+D31+D32+D33+D34</f>
        <v>-107910.97000000004</v>
      </c>
      <c r="E29" s="191">
        <f>E30+E31+E32+E33+E34</f>
        <v>1492540.44</v>
      </c>
    </row>
    <row r="30" spans="1:5">
      <c r="A30" s="14" t="s">
        <v>86</v>
      </c>
      <c r="B30" s="15">
        <v>321</v>
      </c>
      <c r="C30" s="36">
        <v>396233.54</v>
      </c>
      <c r="D30" s="214">
        <f>E30-C30</f>
        <v>-11015</v>
      </c>
      <c r="E30" s="41">
        <v>385218.54</v>
      </c>
    </row>
    <row r="31" spans="1:5">
      <c r="A31" s="16" t="s">
        <v>22</v>
      </c>
      <c r="B31" s="17">
        <v>322</v>
      </c>
      <c r="C31" s="42">
        <v>150854.96</v>
      </c>
      <c r="D31" s="214">
        <f t="shared" ref="D31:D34" si="2">E31-C31</f>
        <v>2662.8800000000047</v>
      </c>
      <c r="E31" s="43">
        <v>153517.84</v>
      </c>
    </row>
    <row r="32" spans="1:5">
      <c r="A32" s="16" t="s">
        <v>23</v>
      </c>
      <c r="B32" s="17">
        <v>323</v>
      </c>
      <c r="C32" s="42">
        <v>838042.69000000006</v>
      </c>
      <c r="D32" s="214">
        <f t="shared" si="2"/>
        <v>-64248.310000000056</v>
      </c>
      <c r="E32" s="43">
        <v>773794.38</v>
      </c>
    </row>
    <row r="33" spans="1:5">
      <c r="A33" s="20" t="s">
        <v>24</v>
      </c>
      <c r="B33" s="17">
        <v>324</v>
      </c>
      <c r="C33" s="177">
        <v>54530.720000000001</v>
      </c>
      <c r="D33" s="214">
        <f t="shared" si="2"/>
        <v>4800</v>
      </c>
      <c r="E33" s="43">
        <v>59330.720000000001</v>
      </c>
    </row>
    <row r="34" spans="1:5">
      <c r="A34" s="16" t="s">
        <v>96</v>
      </c>
      <c r="B34" s="17">
        <v>329</v>
      </c>
      <c r="C34" s="42">
        <v>160789.5</v>
      </c>
      <c r="D34" s="214">
        <f t="shared" si="2"/>
        <v>-40110.539999999994</v>
      </c>
      <c r="E34" s="43">
        <v>120678.96</v>
      </c>
    </row>
    <row r="35" spans="1:5">
      <c r="A35" s="216" t="s">
        <v>25</v>
      </c>
      <c r="B35" s="175">
        <v>34</v>
      </c>
      <c r="C35" s="176">
        <v>6226</v>
      </c>
      <c r="D35" s="176">
        <f>D36</f>
        <v>100</v>
      </c>
      <c r="E35" s="176">
        <f>E36</f>
        <v>6326</v>
      </c>
    </row>
    <row r="36" spans="1:5" ht="15.75" thickBot="1">
      <c r="A36" s="178" t="s">
        <v>26</v>
      </c>
      <c r="B36" s="179">
        <v>343</v>
      </c>
      <c r="C36" s="180">
        <v>6226</v>
      </c>
      <c r="D36" s="181">
        <f>E36-C36</f>
        <v>100</v>
      </c>
      <c r="E36" s="182">
        <v>6326</v>
      </c>
    </row>
    <row r="37" spans="1:5" ht="16.5" thickBot="1">
      <c r="A37" s="183" t="s">
        <v>27</v>
      </c>
      <c r="B37" s="184">
        <v>4</v>
      </c>
      <c r="C37" s="185">
        <v>259870.43</v>
      </c>
      <c r="D37" s="185">
        <f>D38+D40</f>
        <v>28981</v>
      </c>
      <c r="E37" s="185">
        <f>E38+E40</f>
        <v>288851.43</v>
      </c>
    </row>
    <row r="38" spans="1:5" ht="15.75">
      <c r="A38" s="217" t="s">
        <v>94</v>
      </c>
      <c r="B38" s="93">
        <v>41</v>
      </c>
      <c r="C38" s="89">
        <v>0</v>
      </c>
      <c r="D38" s="89">
        <v>0</v>
      </c>
      <c r="E38" s="218">
        <v>0</v>
      </c>
    </row>
    <row r="39" spans="1:5" ht="15.75" thickBot="1">
      <c r="A39" s="219" t="s">
        <v>95</v>
      </c>
      <c r="B39" s="90">
        <v>412</v>
      </c>
      <c r="C39" s="91">
        <v>0</v>
      </c>
      <c r="D39" s="92">
        <v>0</v>
      </c>
      <c r="E39" s="182">
        <v>0</v>
      </c>
    </row>
    <row r="40" spans="1:5" ht="15.75" thickBot="1">
      <c r="A40" s="189" t="s">
        <v>28</v>
      </c>
      <c r="B40" s="190">
        <v>42</v>
      </c>
      <c r="C40" s="191">
        <v>259870.43</v>
      </c>
      <c r="D40" s="191">
        <f>D41+D42+D43</f>
        <v>28981</v>
      </c>
      <c r="E40" s="191">
        <f>E41+E42+E43</f>
        <v>288851.43</v>
      </c>
    </row>
    <row r="41" spans="1:5">
      <c r="A41" s="14" t="s">
        <v>29</v>
      </c>
      <c r="B41" s="18">
        <v>422</v>
      </c>
      <c r="C41" s="36">
        <v>257851.43</v>
      </c>
      <c r="D41" s="220">
        <f>E41-C41</f>
        <v>30000</v>
      </c>
      <c r="E41" s="41">
        <v>287851.43</v>
      </c>
    </row>
    <row r="42" spans="1:5">
      <c r="A42" s="16" t="s">
        <v>30</v>
      </c>
      <c r="B42" s="19">
        <v>424</v>
      </c>
      <c r="C42" s="42">
        <v>2019</v>
      </c>
      <c r="D42" s="220">
        <f t="shared" ref="D42:D43" si="3">E42-C42</f>
        <v>-1019</v>
      </c>
      <c r="E42" s="41">
        <v>1000</v>
      </c>
    </row>
    <row r="43" spans="1:5">
      <c r="A43" s="16" t="s">
        <v>31</v>
      </c>
      <c r="B43" s="19">
        <v>426</v>
      </c>
      <c r="C43" s="42">
        <v>0</v>
      </c>
      <c r="D43" s="220">
        <f t="shared" si="3"/>
        <v>0</v>
      </c>
      <c r="E43" s="41">
        <v>0</v>
      </c>
    </row>
    <row r="44" spans="1:5">
      <c r="A44" s="16"/>
      <c r="B44" s="19"/>
      <c r="C44" s="42"/>
      <c r="D44" s="39"/>
      <c r="E44" s="43"/>
    </row>
    <row r="45" spans="1:5" ht="15.75" thickBot="1">
      <c r="A45" s="21"/>
      <c r="B45" s="22"/>
      <c r="C45" s="44"/>
      <c r="D45" s="45"/>
      <c r="E45" s="46"/>
    </row>
    <row r="46" spans="1:5" ht="16.5" thickBot="1">
      <c r="A46" s="23" t="s">
        <v>32</v>
      </c>
      <c r="B46" s="24"/>
      <c r="C46" s="37">
        <v>6738547.8399999999</v>
      </c>
      <c r="D46" s="38">
        <f>D37+D24</f>
        <v>-430829.97000000003</v>
      </c>
      <c r="E46" s="38">
        <f>E37+E24</f>
        <v>6307717.8699999992</v>
      </c>
    </row>
    <row r="48" spans="1:5">
      <c r="A48" s="25" t="s">
        <v>33</v>
      </c>
      <c r="B48" s="26"/>
      <c r="C48" s="26"/>
      <c r="D48" s="26"/>
      <c r="E48" s="26"/>
    </row>
    <row r="49" spans="1:5" ht="20.25" customHeight="1">
      <c r="A49" s="300"/>
      <c r="B49" s="300"/>
      <c r="C49" s="300"/>
      <c r="D49" s="300"/>
      <c r="E49" s="300"/>
    </row>
    <row r="50" spans="1:5">
      <c r="A50" s="301" t="s">
        <v>127</v>
      </c>
      <c r="B50" s="302"/>
      <c r="C50" s="302"/>
      <c r="D50" s="302"/>
      <c r="E50" s="302"/>
    </row>
    <row r="51" spans="1:5">
      <c r="A51" s="172" t="s">
        <v>128</v>
      </c>
      <c r="B51" s="27"/>
      <c r="C51" s="27"/>
      <c r="D51" s="27"/>
      <c r="E51" s="27"/>
    </row>
    <row r="52" spans="1:5">
      <c r="A52" s="1" t="s">
        <v>126</v>
      </c>
      <c r="B52" s="1"/>
      <c r="C52" s="1"/>
      <c r="D52" s="1"/>
      <c r="E52" s="28"/>
    </row>
    <row r="53" spans="1:5">
      <c r="A53" s="1" t="s">
        <v>139</v>
      </c>
      <c r="B53" s="1"/>
      <c r="C53" s="1"/>
      <c r="D53" s="1"/>
      <c r="E53" s="28"/>
    </row>
    <row r="54" spans="1:5">
      <c r="A54" s="1" t="s">
        <v>140</v>
      </c>
      <c r="B54" s="1"/>
      <c r="C54" s="1"/>
      <c r="D54" s="1"/>
      <c r="E54" s="28"/>
    </row>
    <row r="55" spans="1:5">
      <c r="A55" s="1" t="s">
        <v>141</v>
      </c>
      <c r="B55" s="1"/>
      <c r="C55" s="1"/>
      <c r="D55" s="1"/>
      <c r="E55" s="28"/>
    </row>
    <row r="56" spans="1:5">
      <c r="A56" s="1"/>
      <c r="B56" s="1"/>
      <c r="C56" s="1"/>
      <c r="D56" s="1"/>
      <c r="E56" s="28"/>
    </row>
    <row r="57" spans="1:5">
      <c r="A57" s="168"/>
      <c r="B57" s="237" t="s">
        <v>60</v>
      </c>
      <c r="C57" s="237" t="s">
        <v>122</v>
      </c>
      <c r="D57" s="237"/>
      <c r="E57" s="237"/>
    </row>
    <row r="58" spans="1:5">
      <c r="A58" s="168"/>
      <c r="B58" s="237"/>
      <c r="C58" s="237"/>
      <c r="D58" s="237"/>
      <c r="E58" s="237"/>
    </row>
    <row r="59" spans="1:5">
      <c r="A59" s="168"/>
      <c r="B59" s="237"/>
      <c r="C59" s="237"/>
      <c r="D59" s="237"/>
      <c r="E59" s="237"/>
    </row>
    <row r="60" spans="1:5">
      <c r="B60" s="238"/>
      <c r="C60" s="238"/>
      <c r="D60" s="238"/>
      <c r="E60" s="238"/>
    </row>
    <row r="61" spans="1:5">
      <c r="A61" s="26"/>
      <c r="B61" s="237"/>
      <c r="C61" s="237" t="s">
        <v>123</v>
      </c>
      <c r="D61" s="237"/>
      <c r="E61" s="237"/>
    </row>
  </sheetData>
  <mergeCells count="3">
    <mergeCell ref="A2:E2"/>
    <mergeCell ref="A49:E49"/>
    <mergeCell ref="A50:E50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6"/>
  <sheetViews>
    <sheetView tabSelected="1" zoomScale="75" zoomScaleNormal="75" workbookViewId="0">
      <selection activeCell="I16" sqref="I16"/>
    </sheetView>
  </sheetViews>
  <sheetFormatPr defaultRowHeight="15"/>
  <cols>
    <col min="1" max="1" width="39.42578125" customWidth="1"/>
    <col min="2" max="2" width="29.140625" customWidth="1"/>
    <col min="3" max="3" width="17.42578125" customWidth="1"/>
    <col min="4" max="4" width="15.140625" customWidth="1"/>
    <col min="5" max="5" width="12.5703125" customWidth="1"/>
    <col min="6" max="6" width="14.5703125" customWidth="1"/>
    <col min="7" max="7" width="12.7109375" customWidth="1"/>
    <col min="8" max="8" width="14.28515625" customWidth="1"/>
    <col min="9" max="9" width="12.85546875" customWidth="1"/>
    <col min="10" max="10" width="18.140625" customWidth="1"/>
    <col min="11" max="11" width="13.140625" customWidth="1"/>
    <col min="12" max="12" width="17.28515625" customWidth="1"/>
    <col min="13" max="13" width="12.85546875" customWidth="1"/>
    <col min="14" max="14" width="17.28515625" customWidth="1"/>
    <col min="15" max="15" width="12.85546875" customWidth="1"/>
    <col min="16" max="16" width="14.85546875" customWidth="1"/>
    <col min="17" max="17" width="18" customWidth="1"/>
    <col min="18" max="18" width="12.85546875" customWidth="1"/>
    <col min="19" max="19" width="15.5703125" customWidth="1"/>
    <col min="20" max="20" width="14.5703125" customWidth="1"/>
    <col min="21" max="21" width="16.85546875" customWidth="1"/>
    <col min="23" max="23" width="10.140625" bestFit="1" customWidth="1"/>
  </cols>
  <sheetData>
    <row r="1" spans="1:23" ht="16.5" thickBot="1">
      <c r="A1" s="308" t="s">
        <v>116</v>
      </c>
      <c r="B1" s="309"/>
      <c r="C1" s="309"/>
      <c r="D1" s="310"/>
      <c r="E1" s="221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311"/>
      <c r="W1" s="311"/>
    </row>
    <row r="2" spans="1:23" ht="44.25" customHeight="1">
      <c r="A2" s="312" t="s">
        <v>133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48"/>
      <c r="W2" s="48"/>
    </row>
    <row r="3" spans="1:23" ht="15.75">
      <c r="A3" s="49" t="s">
        <v>34</v>
      </c>
      <c r="B3" s="50"/>
      <c r="C3" s="50"/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47"/>
      <c r="W3" s="47"/>
    </row>
    <row r="4" spans="1:23" ht="18">
      <c r="A4" s="53" t="s">
        <v>113</v>
      </c>
      <c r="B4" s="54"/>
      <c r="C4" s="54"/>
      <c r="D4" s="55"/>
      <c r="E4" s="55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47"/>
      <c r="W4" s="47"/>
    </row>
    <row r="5" spans="1:23" ht="16.5" thickBot="1">
      <c r="A5" s="56"/>
      <c r="B5" s="52"/>
      <c r="C5" s="52"/>
      <c r="D5" s="55"/>
      <c r="E5" s="55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47"/>
      <c r="W5" s="47"/>
    </row>
    <row r="6" spans="1:23" ht="30">
      <c r="A6" s="241" t="s">
        <v>35</v>
      </c>
      <c r="B6" s="242" t="s">
        <v>129</v>
      </c>
      <c r="C6" s="243" t="s">
        <v>71</v>
      </c>
      <c r="D6" s="244" t="s">
        <v>132</v>
      </c>
      <c r="E6" s="55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227"/>
      <c r="S6" s="57"/>
      <c r="T6" s="57"/>
      <c r="U6" s="307"/>
      <c r="V6" s="307"/>
      <c r="W6" s="307"/>
    </row>
    <row r="7" spans="1:23" ht="15.75">
      <c r="A7" s="239" t="s">
        <v>36</v>
      </c>
      <c r="B7" s="293">
        <v>5850911</v>
      </c>
      <c r="C7" s="294">
        <f>E45+K45+O45</f>
        <v>-355937.5</v>
      </c>
      <c r="D7" s="295">
        <f>B7+C7</f>
        <v>5494973.5</v>
      </c>
      <c r="E7" s="55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228"/>
      <c r="S7" s="68"/>
      <c r="T7" s="68"/>
      <c r="U7" s="307"/>
      <c r="V7" s="307"/>
      <c r="W7" s="307"/>
    </row>
    <row r="8" spans="1:23" ht="15.75">
      <c r="A8" s="239" t="s">
        <v>87</v>
      </c>
      <c r="B8" s="293">
        <v>700</v>
      </c>
      <c r="C8" s="294">
        <v>-400</v>
      </c>
      <c r="D8" s="295">
        <f t="shared" ref="D8:D14" si="0">B8+C8</f>
        <v>300</v>
      </c>
      <c r="E8" s="55"/>
      <c r="F8" s="96"/>
      <c r="G8" s="228"/>
      <c r="H8" s="165"/>
      <c r="I8" s="165"/>
      <c r="J8" s="165"/>
      <c r="K8" s="174"/>
      <c r="L8" s="77"/>
      <c r="M8" s="166"/>
      <c r="N8" s="166"/>
      <c r="O8" s="166"/>
      <c r="P8" s="77"/>
      <c r="Q8" s="77"/>
      <c r="R8" s="166"/>
      <c r="S8" s="76"/>
      <c r="T8" s="76"/>
      <c r="U8" s="76"/>
      <c r="V8" s="76"/>
      <c r="W8" s="76"/>
    </row>
    <row r="9" spans="1:23" ht="15.75">
      <c r="A9" s="239" t="s">
        <v>105</v>
      </c>
      <c r="B9" s="293">
        <v>703236.22</v>
      </c>
      <c r="C9" s="294">
        <v>3507.53</v>
      </c>
      <c r="D9" s="295">
        <f t="shared" si="0"/>
        <v>706743.75</v>
      </c>
      <c r="E9" s="55"/>
      <c r="F9" s="165"/>
      <c r="G9" s="228"/>
      <c r="H9" s="165"/>
      <c r="I9" s="165"/>
      <c r="J9" s="165"/>
      <c r="K9" s="174"/>
      <c r="L9" s="166"/>
      <c r="M9" s="166"/>
      <c r="N9" s="166"/>
      <c r="O9" s="166"/>
      <c r="P9" s="166"/>
      <c r="Q9" s="166"/>
      <c r="R9" s="166"/>
      <c r="S9" s="164"/>
      <c r="T9" s="164"/>
      <c r="U9" s="164"/>
      <c r="V9" s="164"/>
      <c r="W9" s="164"/>
    </row>
    <row r="10" spans="1:23" ht="15.75">
      <c r="A10" s="240" t="s">
        <v>37</v>
      </c>
      <c r="B10" s="293">
        <v>80000</v>
      </c>
      <c r="C10" s="294">
        <v>-80000</v>
      </c>
      <c r="D10" s="295">
        <f t="shared" si="0"/>
        <v>0</v>
      </c>
      <c r="E10" s="55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227"/>
      <c r="S10" s="68"/>
      <c r="T10" s="68"/>
      <c r="U10" s="307"/>
      <c r="V10" s="307"/>
      <c r="W10" s="307"/>
    </row>
    <row r="11" spans="1:23" ht="15.75">
      <c r="A11" s="240" t="s">
        <v>38</v>
      </c>
      <c r="B11" s="293">
        <v>73700.62</v>
      </c>
      <c r="C11" s="294">
        <v>0</v>
      </c>
      <c r="D11" s="295">
        <f t="shared" si="0"/>
        <v>73700.62</v>
      </c>
      <c r="E11" s="55"/>
      <c r="F11" s="58"/>
      <c r="G11" s="227"/>
      <c r="H11" s="162"/>
      <c r="I11" s="162"/>
      <c r="J11" s="162"/>
      <c r="K11" s="173"/>
      <c r="L11" s="67"/>
      <c r="M11" s="163"/>
      <c r="N11" s="163"/>
      <c r="O11" s="163"/>
      <c r="P11" s="67"/>
      <c r="Q11" s="67"/>
      <c r="R11" s="163"/>
      <c r="S11" s="68"/>
      <c r="T11" s="68"/>
      <c r="U11" s="68"/>
      <c r="V11" s="68"/>
      <c r="W11" s="68"/>
    </row>
    <row r="12" spans="1:23" ht="15.75">
      <c r="A12" s="240" t="s">
        <v>40</v>
      </c>
      <c r="B12" s="293">
        <v>0</v>
      </c>
      <c r="C12" s="294">
        <v>0</v>
      </c>
      <c r="D12" s="295">
        <f t="shared" si="0"/>
        <v>0</v>
      </c>
      <c r="E12" s="55"/>
      <c r="F12" s="58"/>
      <c r="G12" s="227"/>
      <c r="H12" s="162"/>
      <c r="I12" s="162"/>
      <c r="J12" s="162"/>
      <c r="K12" s="173"/>
      <c r="L12" s="67"/>
      <c r="M12" s="163"/>
      <c r="N12" s="163"/>
      <c r="O12" s="163"/>
      <c r="P12" s="67"/>
      <c r="Q12" s="67"/>
      <c r="R12" s="163"/>
      <c r="S12" s="68"/>
      <c r="T12" s="68"/>
      <c r="U12" s="68"/>
      <c r="V12" s="68"/>
      <c r="W12" s="68"/>
    </row>
    <row r="13" spans="1:23" ht="16.5" thickBot="1">
      <c r="A13" s="245" t="s">
        <v>39</v>
      </c>
      <c r="B13" s="296">
        <v>30000</v>
      </c>
      <c r="C13" s="297">
        <v>2000</v>
      </c>
      <c r="D13" s="298">
        <f t="shared" si="0"/>
        <v>32000</v>
      </c>
      <c r="E13" s="55"/>
      <c r="F13" s="52"/>
      <c r="G13" s="52"/>
      <c r="H13" s="52"/>
      <c r="I13" s="52"/>
      <c r="J13" s="52"/>
      <c r="K13" s="52"/>
      <c r="L13" s="59"/>
      <c r="M13" s="59"/>
      <c r="N13" s="59"/>
      <c r="O13" s="59"/>
      <c r="P13" s="59"/>
      <c r="Q13" s="52"/>
      <c r="R13" s="52"/>
      <c r="S13" s="52"/>
      <c r="T13" s="52"/>
      <c r="U13" s="52"/>
      <c r="V13" s="47"/>
      <c r="W13" s="47"/>
    </row>
    <row r="14" spans="1:23" ht="16.5" thickBot="1">
      <c r="A14" s="246" t="s">
        <v>41</v>
      </c>
      <c r="B14" s="247">
        <v>6738547.8399999999</v>
      </c>
      <c r="C14" s="248">
        <f>SUM(C7:C13)</f>
        <v>-430829.97</v>
      </c>
      <c r="D14" s="249">
        <f t="shared" si="0"/>
        <v>6307717.8700000001</v>
      </c>
      <c r="E14" s="55"/>
      <c r="F14" s="52"/>
      <c r="G14" s="52"/>
      <c r="H14" s="52"/>
      <c r="I14" s="52"/>
      <c r="J14" s="52"/>
      <c r="K14" s="52"/>
      <c r="L14" s="60"/>
      <c r="M14" s="60"/>
      <c r="N14" s="60"/>
      <c r="O14" s="60"/>
      <c r="P14" s="60"/>
      <c r="Q14" s="52"/>
      <c r="R14" s="52"/>
      <c r="S14" s="52"/>
      <c r="T14" s="52"/>
      <c r="U14" s="52"/>
      <c r="V14" s="47"/>
      <c r="W14" s="47"/>
    </row>
    <row r="15" spans="1:23" s="84" customFormat="1" ht="15.75">
      <c r="A15" s="105"/>
      <c r="B15" s="106"/>
      <c r="C15" s="106"/>
      <c r="D15" s="106"/>
      <c r="E15" s="55"/>
      <c r="F15" s="107"/>
      <c r="G15" s="107"/>
      <c r="H15" s="107"/>
      <c r="I15" s="107"/>
      <c r="J15" s="107"/>
      <c r="K15" s="107"/>
      <c r="L15" s="108"/>
      <c r="M15" s="108"/>
      <c r="N15" s="108"/>
      <c r="O15" s="108"/>
      <c r="P15" s="108"/>
      <c r="Q15" s="107"/>
      <c r="R15" s="107"/>
      <c r="S15" s="107"/>
      <c r="T15" s="107"/>
      <c r="U15" s="107"/>
      <c r="V15" s="109"/>
      <c r="W15" s="109"/>
    </row>
    <row r="16" spans="1:23" s="84" customFormat="1" ht="15.75">
      <c r="A16" s="105"/>
      <c r="B16" s="106"/>
      <c r="C16" s="106"/>
      <c r="D16" s="106"/>
      <c r="E16" s="106"/>
      <c r="F16" s="107"/>
      <c r="G16" s="107"/>
      <c r="H16" s="107"/>
      <c r="I16" s="107"/>
      <c r="J16" s="107"/>
      <c r="K16" s="107"/>
      <c r="L16" s="108"/>
      <c r="M16" s="108"/>
      <c r="N16" s="108"/>
      <c r="O16" s="108"/>
      <c r="P16" s="108"/>
      <c r="Q16" s="107"/>
      <c r="R16" s="107"/>
      <c r="S16" s="107"/>
      <c r="T16" s="107"/>
      <c r="U16" s="107"/>
      <c r="V16" s="109"/>
      <c r="W16" s="109"/>
    </row>
    <row r="17" spans="1:24" s="84" customFormat="1" ht="15.75">
      <c r="A17" s="105"/>
      <c r="B17" s="106"/>
      <c r="C17" s="106"/>
      <c r="D17" s="106"/>
      <c r="E17" s="106"/>
      <c r="F17" s="107"/>
      <c r="G17" s="107"/>
      <c r="H17" s="107"/>
      <c r="I17" s="107"/>
      <c r="J17" s="107"/>
      <c r="K17" s="107"/>
      <c r="L17" s="108"/>
      <c r="M17" s="108"/>
      <c r="N17" s="108"/>
      <c r="O17" s="108"/>
      <c r="P17" s="108"/>
      <c r="Q17" s="107"/>
      <c r="R17" s="107"/>
      <c r="S17" s="107"/>
      <c r="T17" s="107"/>
      <c r="U17" s="107"/>
      <c r="V17" s="109"/>
      <c r="W17" s="109"/>
    </row>
    <row r="18" spans="1:24" ht="15.75">
      <c r="A18" s="69" t="s">
        <v>62</v>
      </c>
      <c r="B18" s="70">
        <v>8532</v>
      </c>
      <c r="C18" s="47" t="s">
        <v>63</v>
      </c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U18" s="52"/>
      <c r="V18" s="47"/>
      <c r="W18" s="47"/>
    </row>
    <row r="19" spans="1:24" ht="15.75">
      <c r="A19" s="69" t="s">
        <v>64</v>
      </c>
      <c r="B19" s="169">
        <v>1887211</v>
      </c>
      <c r="C19" s="47" t="s">
        <v>65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U19" s="52"/>
      <c r="V19" s="47"/>
      <c r="W19" s="47"/>
    </row>
    <row r="20" spans="1:24" ht="15.75">
      <c r="A20" s="69" t="s">
        <v>66</v>
      </c>
      <c r="B20" s="47">
        <v>912</v>
      </c>
      <c r="C20" s="47" t="s">
        <v>67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U20" s="52"/>
      <c r="V20" s="47"/>
      <c r="W20" s="47"/>
    </row>
    <row r="21" spans="1:24" ht="15.75">
      <c r="A21" s="69" t="s">
        <v>68</v>
      </c>
      <c r="B21" s="47">
        <v>487</v>
      </c>
      <c r="C21" s="47" t="s">
        <v>115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U21" s="52"/>
      <c r="V21" s="47"/>
      <c r="W21" s="47"/>
    </row>
    <row r="22" spans="1:24" ht="15.75">
      <c r="A22" s="61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U22" s="52"/>
      <c r="V22" s="47"/>
      <c r="W22" s="47"/>
    </row>
    <row r="23" spans="1:24" ht="15.75">
      <c r="A23" s="61"/>
      <c r="B23" s="62"/>
      <c r="C23" s="47"/>
      <c r="D23" s="63"/>
      <c r="E23" s="63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52"/>
      <c r="V23" s="47"/>
      <c r="W23" s="47"/>
    </row>
    <row r="24" spans="1:24" ht="15.75">
      <c r="A24" s="61"/>
      <c r="B24" s="62"/>
      <c r="C24" s="47"/>
      <c r="D24" s="63"/>
      <c r="E24" s="63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52"/>
      <c r="V24" s="47"/>
      <c r="W24" s="47"/>
    </row>
    <row r="25" spans="1:24" ht="16.5" thickBot="1">
      <c r="A25" s="112" t="s">
        <v>42</v>
      </c>
      <c r="B25" s="113"/>
      <c r="C25" s="114"/>
      <c r="D25" s="113" t="s">
        <v>114</v>
      </c>
      <c r="E25" s="113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4"/>
      <c r="R25" s="114"/>
      <c r="S25" s="114"/>
      <c r="T25" s="114"/>
      <c r="U25" s="116" t="s">
        <v>43</v>
      </c>
      <c r="V25" s="47"/>
      <c r="W25" s="47"/>
    </row>
    <row r="26" spans="1:24" ht="105">
      <c r="A26" s="250" t="s">
        <v>44</v>
      </c>
      <c r="B26" s="251" t="s">
        <v>45</v>
      </c>
      <c r="C26" s="252" t="s">
        <v>134</v>
      </c>
      <c r="D26" s="252" t="s">
        <v>46</v>
      </c>
      <c r="E26" s="252" t="s">
        <v>71</v>
      </c>
      <c r="F26" s="252" t="s">
        <v>145</v>
      </c>
      <c r="G26" s="252" t="s">
        <v>71</v>
      </c>
      <c r="H26" s="252" t="s">
        <v>105</v>
      </c>
      <c r="I26" s="252" t="s">
        <v>71</v>
      </c>
      <c r="J26" s="252" t="s">
        <v>130</v>
      </c>
      <c r="K26" s="252" t="s">
        <v>71</v>
      </c>
      <c r="L26" s="252" t="s">
        <v>37</v>
      </c>
      <c r="M26" s="252" t="s">
        <v>71</v>
      </c>
      <c r="N26" s="252" t="s">
        <v>131</v>
      </c>
      <c r="O26" s="252" t="s">
        <v>71</v>
      </c>
      <c r="P26" s="252" t="s">
        <v>69</v>
      </c>
      <c r="Q26" s="252" t="s">
        <v>39</v>
      </c>
      <c r="R26" s="252" t="s">
        <v>71</v>
      </c>
      <c r="S26" s="252" t="s">
        <v>40</v>
      </c>
      <c r="T26" s="252" t="s">
        <v>47</v>
      </c>
      <c r="U26" s="244" t="s">
        <v>132</v>
      </c>
      <c r="V26" s="47"/>
      <c r="W26" s="47"/>
      <c r="X26" s="79"/>
    </row>
    <row r="27" spans="1:24" ht="16.5" thickBot="1">
      <c r="A27" s="279">
        <v>31</v>
      </c>
      <c r="B27" s="280" t="s">
        <v>48</v>
      </c>
      <c r="C27" s="281">
        <f>D27+F27+H27+J27+L27+N27+P27+Q27+S27+T27</f>
        <v>4872000</v>
      </c>
      <c r="D27" s="281">
        <v>4872000</v>
      </c>
      <c r="E27" s="281">
        <f>E28+E29+E30</f>
        <v>-352000</v>
      </c>
      <c r="F27" s="281">
        <v>0</v>
      </c>
      <c r="G27" s="281">
        <v>0</v>
      </c>
      <c r="H27" s="281">
        <v>0</v>
      </c>
      <c r="I27" s="281">
        <v>0</v>
      </c>
      <c r="J27" s="281">
        <v>0</v>
      </c>
      <c r="K27" s="281">
        <v>0</v>
      </c>
      <c r="L27" s="281">
        <v>0</v>
      </c>
      <c r="M27" s="281">
        <v>0</v>
      </c>
      <c r="N27" s="281">
        <v>0</v>
      </c>
      <c r="O27" s="281">
        <v>0</v>
      </c>
      <c r="P27" s="281">
        <v>0</v>
      </c>
      <c r="Q27" s="281">
        <v>0</v>
      </c>
      <c r="R27" s="281">
        <v>0</v>
      </c>
      <c r="S27" s="281">
        <v>0</v>
      </c>
      <c r="T27" s="281">
        <f>SUM(T28:T29)</f>
        <v>0</v>
      </c>
      <c r="U27" s="282">
        <f>D27+E27+F27+G27+H27+I27+J27+K27+L27+M27+N27+O27+P27+Q27+R27+S27+T27</f>
        <v>4520000</v>
      </c>
      <c r="V27" s="47"/>
      <c r="W27" s="47"/>
    </row>
    <row r="28" spans="1:24" ht="19.5" customHeight="1">
      <c r="A28" s="261">
        <v>311</v>
      </c>
      <c r="B28" s="262" t="s">
        <v>49</v>
      </c>
      <c r="C28" s="253">
        <f t="shared" ref="C28:C45" si="1">D28+F28+H28+J28+L28+N28+P28+Q28+S28+T28</f>
        <v>3900000</v>
      </c>
      <c r="D28" s="263">
        <v>3900000</v>
      </c>
      <c r="E28" s="253">
        <v>-200000</v>
      </c>
      <c r="F28" s="253">
        <v>0</v>
      </c>
      <c r="G28" s="253">
        <v>0</v>
      </c>
      <c r="H28" s="253">
        <v>0</v>
      </c>
      <c r="I28" s="253">
        <v>0</v>
      </c>
      <c r="J28" s="253">
        <v>0</v>
      </c>
      <c r="K28" s="253">
        <v>0</v>
      </c>
      <c r="L28" s="253">
        <v>0</v>
      </c>
      <c r="M28" s="253">
        <v>0</v>
      </c>
      <c r="N28" s="253">
        <v>0</v>
      </c>
      <c r="O28" s="253">
        <v>0</v>
      </c>
      <c r="P28" s="253">
        <v>0</v>
      </c>
      <c r="Q28" s="253">
        <v>0</v>
      </c>
      <c r="R28" s="253">
        <v>0</v>
      </c>
      <c r="S28" s="253">
        <v>0</v>
      </c>
      <c r="T28" s="253">
        <v>0</v>
      </c>
      <c r="U28" s="254">
        <f t="shared" ref="U28:U45" si="2">D28+E28+F28+G28+H28+I28+J28+K28+L28+M28+N28+O28+P28+Q28+R28+S28+T28</f>
        <v>3700000</v>
      </c>
      <c r="V28" s="47"/>
      <c r="W28" s="47"/>
    </row>
    <row r="29" spans="1:24" ht="21" customHeight="1">
      <c r="A29" s="264">
        <v>312</v>
      </c>
      <c r="B29" s="265" t="s">
        <v>19</v>
      </c>
      <c r="C29" s="222">
        <f t="shared" si="1"/>
        <v>120000</v>
      </c>
      <c r="D29" s="223">
        <v>120000</v>
      </c>
      <c r="E29" s="223">
        <v>35000</v>
      </c>
      <c r="F29" s="223">
        <v>0</v>
      </c>
      <c r="G29" s="223">
        <v>0</v>
      </c>
      <c r="H29" s="223">
        <v>0</v>
      </c>
      <c r="I29" s="223">
        <v>0</v>
      </c>
      <c r="J29" s="223">
        <v>0</v>
      </c>
      <c r="K29" s="223">
        <v>0</v>
      </c>
      <c r="L29" s="223">
        <v>0</v>
      </c>
      <c r="M29" s="223">
        <v>0</v>
      </c>
      <c r="N29" s="223">
        <v>0</v>
      </c>
      <c r="O29" s="223">
        <v>0</v>
      </c>
      <c r="P29" s="223">
        <v>0</v>
      </c>
      <c r="Q29" s="223">
        <v>0</v>
      </c>
      <c r="R29" s="223">
        <v>0</v>
      </c>
      <c r="S29" s="223">
        <v>0</v>
      </c>
      <c r="T29" s="223">
        <v>0</v>
      </c>
      <c r="U29" s="255">
        <f t="shared" si="2"/>
        <v>155000</v>
      </c>
      <c r="V29" s="47"/>
      <c r="W29" s="47"/>
    </row>
    <row r="30" spans="1:24" ht="20.25" customHeight="1">
      <c r="A30" s="266">
        <v>313</v>
      </c>
      <c r="B30" s="267" t="s">
        <v>20</v>
      </c>
      <c r="C30" s="224">
        <f t="shared" si="1"/>
        <v>852000</v>
      </c>
      <c r="D30" s="224">
        <v>852000</v>
      </c>
      <c r="E30" s="224">
        <v>-187000</v>
      </c>
      <c r="F30" s="224">
        <v>0</v>
      </c>
      <c r="G30" s="224">
        <v>0</v>
      </c>
      <c r="H30" s="224">
        <v>0</v>
      </c>
      <c r="I30" s="224">
        <v>0</v>
      </c>
      <c r="J30" s="224">
        <v>0</v>
      </c>
      <c r="K30" s="224">
        <v>0</v>
      </c>
      <c r="L30" s="224">
        <v>0</v>
      </c>
      <c r="M30" s="224">
        <v>0</v>
      </c>
      <c r="N30" s="224">
        <v>0</v>
      </c>
      <c r="O30" s="224">
        <v>0</v>
      </c>
      <c r="P30" s="224">
        <v>0</v>
      </c>
      <c r="Q30" s="224">
        <v>0</v>
      </c>
      <c r="R30" s="224">
        <v>0</v>
      </c>
      <c r="S30" s="224">
        <v>0</v>
      </c>
      <c r="T30" s="224">
        <v>0</v>
      </c>
      <c r="U30" s="255">
        <f t="shared" si="2"/>
        <v>665000</v>
      </c>
      <c r="V30" s="47"/>
      <c r="W30" s="47"/>
    </row>
    <row r="31" spans="1:24" ht="16.5" thickBot="1">
      <c r="A31" s="283">
        <v>32</v>
      </c>
      <c r="B31" s="284" t="s">
        <v>21</v>
      </c>
      <c r="C31" s="285">
        <f t="shared" si="1"/>
        <v>1600451.4100000001</v>
      </c>
      <c r="D31" s="285">
        <v>173200</v>
      </c>
      <c r="E31" s="285">
        <f>E34</f>
        <v>-10000</v>
      </c>
      <c r="F31" s="285">
        <v>231467</v>
      </c>
      <c r="G31" s="285">
        <f>G32+G33+G34+G35+G36</f>
        <v>0</v>
      </c>
      <c r="H31" s="285">
        <v>487083.78999999992</v>
      </c>
      <c r="I31" s="285">
        <f>I32+I33+I34+I35+I36</f>
        <v>4026.5299999999997</v>
      </c>
      <c r="J31" s="285">
        <v>285000</v>
      </c>
      <c r="K31" s="285">
        <f>K32</f>
        <v>-10000</v>
      </c>
      <c r="L31" s="285">
        <v>80000</v>
      </c>
      <c r="M31" s="285">
        <f>M34+M36</f>
        <v>-80000</v>
      </c>
      <c r="N31" s="285">
        <v>240000</v>
      </c>
      <c r="O31" s="285">
        <f>O34</f>
        <v>-13937.5</v>
      </c>
      <c r="P31" s="285">
        <v>73700.62</v>
      </c>
      <c r="Q31" s="285">
        <v>30000</v>
      </c>
      <c r="R31" s="285">
        <f>R32+R33+R34+R35</f>
        <v>2000</v>
      </c>
      <c r="S31" s="285">
        <v>0</v>
      </c>
      <c r="T31" s="285">
        <v>0</v>
      </c>
      <c r="U31" s="286">
        <f t="shared" si="2"/>
        <v>1492540.44</v>
      </c>
      <c r="V31" s="47"/>
      <c r="W31" s="47"/>
    </row>
    <row r="32" spans="1:24" ht="33.75" customHeight="1">
      <c r="A32" s="268">
        <v>321</v>
      </c>
      <c r="B32" s="269" t="s">
        <v>86</v>
      </c>
      <c r="C32" s="222">
        <f t="shared" si="1"/>
        <v>396233.54</v>
      </c>
      <c r="D32" s="270">
        <v>0</v>
      </c>
      <c r="E32" s="270">
        <v>0</v>
      </c>
      <c r="F32" s="222">
        <v>27644</v>
      </c>
      <c r="G32" s="222">
        <v>0</v>
      </c>
      <c r="H32" s="222">
        <v>66833.539999999994</v>
      </c>
      <c r="I32" s="222">
        <v>-2015</v>
      </c>
      <c r="J32" s="222">
        <v>285000</v>
      </c>
      <c r="K32" s="222">
        <v>-10000</v>
      </c>
      <c r="L32" s="222">
        <v>0</v>
      </c>
      <c r="M32" s="222">
        <v>0</v>
      </c>
      <c r="N32" s="222">
        <v>0</v>
      </c>
      <c r="O32" s="222">
        <v>0</v>
      </c>
      <c r="P32" s="222">
        <v>11756</v>
      </c>
      <c r="Q32" s="222">
        <v>5000</v>
      </c>
      <c r="R32" s="222">
        <v>1000</v>
      </c>
      <c r="S32" s="222">
        <v>0</v>
      </c>
      <c r="T32" s="222">
        <v>0</v>
      </c>
      <c r="U32" s="256">
        <f t="shared" si="2"/>
        <v>385218.54</v>
      </c>
      <c r="V32" s="47"/>
      <c r="W32" s="47"/>
    </row>
    <row r="33" spans="1:23" ht="30" customHeight="1">
      <c r="A33" s="264">
        <v>322</v>
      </c>
      <c r="B33" s="271" t="s">
        <v>50</v>
      </c>
      <c r="C33" s="223">
        <f t="shared" si="1"/>
        <v>150854.96</v>
      </c>
      <c r="D33" s="272">
        <v>0</v>
      </c>
      <c r="E33" s="272">
        <v>0</v>
      </c>
      <c r="F33" s="223">
        <v>87599.39</v>
      </c>
      <c r="G33" s="223">
        <v>-216.93</v>
      </c>
      <c r="H33" s="223">
        <v>54310.95</v>
      </c>
      <c r="I33" s="223">
        <v>2879.81</v>
      </c>
      <c r="J33" s="223">
        <v>0</v>
      </c>
      <c r="K33" s="223">
        <v>0</v>
      </c>
      <c r="L33" s="223">
        <v>0</v>
      </c>
      <c r="M33" s="223">
        <v>0</v>
      </c>
      <c r="N33" s="223">
        <v>0</v>
      </c>
      <c r="O33" s="223">
        <v>0</v>
      </c>
      <c r="P33" s="223">
        <v>8944.6200000000008</v>
      </c>
      <c r="Q33" s="223">
        <v>0</v>
      </c>
      <c r="R33" s="223">
        <v>0</v>
      </c>
      <c r="S33" s="223">
        <v>0</v>
      </c>
      <c r="T33" s="223">
        <v>0</v>
      </c>
      <c r="U33" s="255">
        <f t="shared" si="2"/>
        <v>153517.84</v>
      </c>
      <c r="V33" s="47"/>
      <c r="W33" s="47"/>
    </row>
    <row r="34" spans="1:23" ht="21.75" customHeight="1">
      <c r="A34" s="264">
        <v>323</v>
      </c>
      <c r="B34" s="265" t="s">
        <v>51</v>
      </c>
      <c r="C34" s="223">
        <f t="shared" si="1"/>
        <v>838042.69</v>
      </c>
      <c r="D34" s="272">
        <v>160200</v>
      </c>
      <c r="E34" s="272">
        <v>-10000</v>
      </c>
      <c r="F34" s="223">
        <v>101892.11</v>
      </c>
      <c r="G34" s="223">
        <v>-6672.53</v>
      </c>
      <c r="H34" s="223">
        <v>269481.3</v>
      </c>
      <c r="I34" s="223">
        <v>2361.7199999999998</v>
      </c>
      <c r="J34" s="223">
        <v>0</v>
      </c>
      <c r="K34" s="223">
        <v>0</v>
      </c>
      <c r="L34" s="223">
        <v>30000</v>
      </c>
      <c r="M34" s="223">
        <v>-30000</v>
      </c>
      <c r="N34" s="223">
        <v>240000</v>
      </c>
      <c r="O34" s="223">
        <v>-13937.5</v>
      </c>
      <c r="P34" s="223">
        <v>26469.279999999999</v>
      </c>
      <c r="Q34" s="223">
        <v>10000</v>
      </c>
      <c r="R34" s="223">
        <v>-6000</v>
      </c>
      <c r="S34" s="223">
        <v>0</v>
      </c>
      <c r="T34" s="223">
        <v>0</v>
      </c>
      <c r="U34" s="255">
        <f t="shared" si="2"/>
        <v>773794.38</v>
      </c>
      <c r="V34" s="47"/>
      <c r="W34" s="47"/>
    </row>
    <row r="35" spans="1:23" ht="21.75" customHeight="1">
      <c r="A35" s="264">
        <v>324</v>
      </c>
      <c r="B35" s="265" t="s">
        <v>52</v>
      </c>
      <c r="C35" s="223">
        <f t="shared" si="1"/>
        <v>54530.720000000001</v>
      </c>
      <c r="D35" s="272">
        <v>0</v>
      </c>
      <c r="E35" s="272">
        <v>0</v>
      </c>
      <c r="F35" s="223">
        <v>0</v>
      </c>
      <c r="G35" s="223">
        <v>0</v>
      </c>
      <c r="H35" s="223">
        <v>13000</v>
      </c>
      <c r="I35" s="223">
        <v>-2200</v>
      </c>
      <c r="J35" s="223">
        <v>0</v>
      </c>
      <c r="K35" s="223">
        <v>0</v>
      </c>
      <c r="L35" s="223">
        <v>0</v>
      </c>
      <c r="M35" s="223">
        <v>0</v>
      </c>
      <c r="N35" s="223">
        <v>0</v>
      </c>
      <c r="O35" s="223">
        <v>0</v>
      </c>
      <c r="P35" s="223">
        <v>26530.720000000001</v>
      </c>
      <c r="Q35" s="223">
        <v>15000</v>
      </c>
      <c r="R35" s="223">
        <v>7000</v>
      </c>
      <c r="S35" s="223">
        <v>0</v>
      </c>
      <c r="T35" s="223">
        <v>0</v>
      </c>
      <c r="U35" s="255">
        <f t="shared" si="2"/>
        <v>59330.720000000001</v>
      </c>
      <c r="V35" s="47"/>
      <c r="W35" s="47"/>
    </row>
    <row r="36" spans="1:23" ht="29.25">
      <c r="A36" s="264">
        <v>329</v>
      </c>
      <c r="B36" s="271" t="s">
        <v>53</v>
      </c>
      <c r="C36" s="223">
        <f t="shared" si="1"/>
        <v>160789.5</v>
      </c>
      <c r="D36" s="272">
        <v>13000</v>
      </c>
      <c r="E36" s="272">
        <v>0</v>
      </c>
      <c r="F36" s="223">
        <v>14331.5</v>
      </c>
      <c r="G36" s="223">
        <v>6889.46</v>
      </c>
      <c r="H36" s="223">
        <v>83458</v>
      </c>
      <c r="I36" s="223">
        <v>3000</v>
      </c>
      <c r="J36" s="223">
        <v>0</v>
      </c>
      <c r="K36" s="223">
        <v>0</v>
      </c>
      <c r="L36" s="223">
        <v>50000</v>
      </c>
      <c r="M36" s="223">
        <v>-50000</v>
      </c>
      <c r="N36" s="223">
        <v>0</v>
      </c>
      <c r="O36" s="223">
        <v>0</v>
      </c>
      <c r="P36" s="223">
        <v>0</v>
      </c>
      <c r="Q36" s="223">
        <v>0</v>
      </c>
      <c r="R36" s="223">
        <v>0</v>
      </c>
      <c r="S36" s="223">
        <v>0</v>
      </c>
      <c r="T36" s="223">
        <v>0</v>
      </c>
      <c r="U36" s="255">
        <f t="shared" si="2"/>
        <v>120678.95999999999</v>
      </c>
      <c r="V36" s="47"/>
      <c r="W36" s="47"/>
    </row>
    <row r="37" spans="1:23" ht="16.5" thickBot="1">
      <c r="A37" s="279">
        <v>34</v>
      </c>
      <c r="B37" s="280" t="s">
        <v>25</v>
      </c>
      <c r="C37" s="281">
        <f t="shared" si="1"/>
        <v>6226</v>
      </c>
      <c r="D37" s="281">
        <v>0</v>
      </c>
      <c r="E37" s="281">
        <v>0</v>
      </c>
      <c r="F37" s="281">
        <v>3533</v>
      </c>
      <c r="G37" s="281">
        <v>0</v>
      </c>
      <c r="H37" s="281">
        <v>2693</v>
      </c>
      <c r="I37" s="281">
        <f>I38</f>
        <v>100</v>
      </c>
      <c r="J37" s="281">
        <v>0</v>
      </c>
      <c r="K37" s="281">
        <v>0</v>
      </c>
      <c r="L37" s="281">
        <v>0</v>
      </c>
      <c r="M37" s="281">
        <v>0</v>
      </c>
      <c r="N37" s="281">
        <v>0</v>
      </c>
      <c r="O37" s="281">
        <v>0</v>
      </c>
      <c r="P37" s="281">
        <v>0</v>
      </c>
      <c r="Q37" s="281">
        <v>0</v>
      </c>
      <c r="R37" s="281">
        <v>0</v>
      </c>
      <c r="S37" s="281">
        <v>0</v>
      </c>
      <c r="T37" s="281">
        <v>0</v>
      </c>
      <c r="U37" s="282">
        <f t="shared" si="2"/>
        <v>6326</v>
      </c>
      <c r="V37" s="47"/>
      <c r="W37" s="47"/>
    </row>
    <row r="38" spans="1:23" ht="15.75">
      <c r="A38" s="261">
        <v>343</v>
      </c>
      <c r="B38" s="262" t="s">
        <v>54</v>
      </c>
      <c r="C38" s="253">
        <f t="shared" si="1"/>
        <v>6226</v>
      </c>
      <c r="D38" s="278">
        <v>0</v>
      </c>
      <c r="E38" s="278">
        <v>0</v>
      </c>
      <c r="F38" s="253">
        <v>3533</v>
      </c>
      <c r="G38" s="253">
        <v>0</v>
      </c>
      <c r="H38" s="253">
        <v>2693</v>
      </c>
      <c r="I38" s="253">
        <v>100</v>
      </c>
      <c r="J38" s="253">
        <v>0</v>
      </c>
      <c r="K38" s="253">
        <v>0</v>
      </c>
      <c r="L38" s="253">
        <v>0</v>
      </c>
      <c r="M38" s="253">
        <v>0</v>
      </c>
      <c r="N38" s="253">
        <v>0</v>
      </c>
      <c r="O38" s="253">
        <v>0</v>
      </c>
      <c r="P38" s="253">
        <v>0</v>
      </c>
      <c r="Q38" s="253">
        <v>0</v>
      </c>
      <c r="R38" s="253">
        <v>0</v>
      </c>
      <c r="S38" s="253">
        <v>0</v>
      </c>
      <c r="T38" s="253">
        <v>0</v>
      </c>
      <c r="U38" s="254">
        <f t="shared" si="2"/>
        <v>6326</v>
      </c>
      <c r="V38" s="47"/>
      <c r="W38" s="47"/>
    </row>
    <row r="39" spans="1:23" s="88" customFormat="1" ht="50.25" customHeight="1">
      <c r="A39" s="287">
        <v>41</v>
      </c>
      <c r="B39" s="288" t="s">
        <v>94</v>
      </c>
      <c r="C39" s="289">
        <f t="shared" si="1"/>
        <v>0</v>
      </c>
      <c r="D39" s="290">
        <v>0</v>
      </c>
      <c r="E39" s="290">
        <v>0</v>
      </c>
      <c r="F39" s="289">
        <v>0</v>
      </c>
      <c r="G39" s="289">
        <v>0</v>
      </c>
      <c r="H39" s="289">
        <v>0</v>
      </c>
      <c r="I39" s="289">
        <v>0</v>
      </c>
      <c r="J39" s="289">
        <v>0</v>
      </c>
      <c r="K39" s="289">
        <v>0</v>
      </c>
      <c r="L39" s="289">
        <v>0</v>
      </c>
      <c r="M39" s="289">
        <v>0</v>
      </c>
      <c r="N39" s="289">
        <v>0</v>
      </c>
      <c r="O39" s="289">
        <v>0</v>
      </c>
      <c r="P39" s="289">
        <v>0</v>
      </c>
      <c r="Q39" s="289">
        <v>0</v>
      </c>
      <c r="R39" s="289">
        <v>0</v>
      </c>
      <c r="S39" s="289">
        <v>0</v>
      </c>
      <c r="T39" s="289">
        <v>0</v>
      </c>
      <c r="U39" s="291">
        <f t="shared" si="2"/>
        <v>0</v>
      </c>
      <c r="V39" s="78"/>
      <c r="W39" s="78"/>
    </row>
    <row r="40" spans="1:23" ht="15.75">
      <c r="A40" s="273">
        <v>412</v>
      </c>
      <c r="B40" s="274" t="s">
        <v>95</v>
      </c>
      <c r="C40" s="225">
        <f t="shared" si="1"/>
        <v>0</v>
      </c>
      <c r="D40" s="275">
        <v>0</v>
      </c>
      <c r="E40" s="275">
        <v>0</v>
      </c>
      <c r="F40" s="225">
        <v>0</v>
      </c>
      <c r="G40" s="225">
        <v>0</v>
      </c>
      <c r="H40" s="225">
        <v>0</v>
      </c>
      <c r="I40" s="225">
        <v>0</v>
      </c>
      <c r="J40" s="225">
        <v>0</v>
      </c>
      <c r="K40" s="225">
        <v>0</v>
      </c>
      <c r="L40" s="225">
        <v>0</v>
      </c>
      <c r="M40" s="225">
        <v>0</v>
      </c>
      <c r="N40" s="225"/>
      <c r="O40" s="225">
        <v>0</v>
      </c>
      <c r="P40" s="225">
        <v>0</v>
      </c>
      <c r="Q40" s="225">
        <v>0</v>
      </c>
      <c r="R40" s="225">
        <v>0</v>
      </c>
      <c r="S40" s="225">
        <v>0</v>
      </c>
      <c r="T40" s="225">
        <v>0</v>
      </c>
      <c r="U40" s="255">
        <f t="shared" si="2"/>
        <v>0</v>
      </c>
      <c r="V40" s="47"/>
      <c r="W40" s="47"/>
    </row>
    <row r="41" spans="1:23" ht="45.75" thickBot="1">
      <c r="A41" s="283">
        <v>42</v>
      </c>
      <c r="B41" s="292" t="s">
        <v>55</v>
      </c>
      <c r="C41" s="285">
        <f t="shared" si="1"/>
        <v>259870.43</v>
      </c>
      <c r="D41" s="285">
        <v>0</v>
      </c>
      <c r="E41" s="285">
        <v>0</v>
      </c>
      <c r="F41" s="285">
        <v>0</v>
      </c>
      <c r="G41" s="285">
        <v>0</v>
      </c>
      <c r="H41" s="285">
        <v>214159.43</v>
      </c>
      <c r="I41" s="285">
        <f>I42+I43</f>
        <v>-1019</v>
      </c>
      <c r="J41" s="285">
        <v>0</v>
      </c>
      <c r="K41" s="285">
        <v>0</v>
      </c>
      <c r="L41" s="285">
        <v>0</v>
      </c>
      <c r="M41" s="285">
        <v>0</v>
      </c>
      <c r="N41" s="285">
        <v>45711</v>
      </c>
      <c r="O41" s="285">
        <f>O42</f>
        <v>30000</v>
      </c>
      <c r="P41" s="285">
        <v>0</v>
      </c>
      <c r="Q41" s="285">
        <v>0</v>
      </c>
      <c r="R41" s="285">
        <v>0</v>
      </c>
      <c r="S41" s="285">
        <v>0</v>
      </c>
      <c r="T41" s="285">
        <v>0</v>
      </c>
      <c r="U41" s="286">
        <f t="shared" si="2"/>
        <v>288851.43</v>
      </c>
      <c r="V41" s="47"/>
      <c r="W41" s="47"/>
    </row>
    <row r="42" spans="1:23" ht="18" customHeight="1">
      <c r="A42" s="268">
        <v>422</v>
      </c>
      <c r="B42" s="276" t="s">
        <v>56</v>
      </c>
      <c r="C42" s="222">
        <f t="shared" si="1"/>
        <v>257851.43</v>
      </c>
      <c r="D42" s="222">
        <v>0</v>
      </c>
      <c r="E42" s="222">
        <v>0</v>
      </c>
      <c r="F42" s="222">
        <v>0</v>
      </c>
      <c r="G42" s="222">
        <v>0</v>
      </c>
      <c r="H42" s="222">
        <v>212140.43</v>
      </c>
      <c r="I42" s="222">
        <v>0</v>
      </c>
      <c r="J42" s="222">
        <v>0</v>
      </c>
      <c r="K42" s="222">
        <v>0</v>
      </c>
      <c r="L42" s="222">
        <v>0</v>
      </c>
      <c r="M42" s="222">
        <v>0</v>
      </c>
      <c r="N42" s="222">
        <v>45711</v>
      </c>
      <c r="O42" s="222">
        <v>30000</v>
      </c>
      <c r="P42" s="222">
        <v>0</v>
      </c>
      <c r="Q42" s="222">
        <v>0</v>
      </c>
      <c r="R42" s="222">
        <v>0</v>
      </c>
      <c r="S42" s="222">
        <v>0</v>
      </c>
      <c r="T42" s="222">
        <v>0</v>
      </c>
      <c r="U42" s="256">
        <f t="shared" si="2"/>
        <v>287851.43</v>
      </c>
      <c r="V42" s="47"/>
      <c r="W42" s="47"/>
    </row>
    <row r="43" spans="1:23" ht="18.75" customHeight="1">
      <c r="A43" s="264">
        <v>424</v>
      </c>
      <c r="B43" s="277" t="s">
        <v>57</v>
      </c>
      <c r="C43" s="223">
        <f t="shared" si="1"/>
        <v>2019</v>
      </c>
      <c r="D43" s="223">
        <v>0</v>
      </c>
      <c r="E43" s="223">
        <v>0</v>
      </c>
      <c r="F43" s="223">
        <v>0</v>
      </c>
      <c r="G43" s="223">
        <v>0</v>
      </c>
      <c r="H43" s="223">
        <v>2019</v>
      </c>
      <c r="I43" s="223">
        <v>-1019</v>
      </c>
      <c r="J43" s="223">
        <v>0</v>
      </c>
      <c r="K43" s="223">
        <v>0</v>
      </c>
      <c r="L43" s="223">
        <v>0</v>
      </c>
      <c r="M43" s="223">
        <v>0</v>
      </c>
      <c r="N43" s="223">
        <v>0</v>
      </c>
      <c r="O43" s="223">
        <v>0</v>
      </c>
      <c r="P43" s="223">
        <v>0</v>
      </c>
      <c r="Q43" s="223">
        <v>0</v>
      </c>
      <c r="R43" s="223">
        <v>0</v>
      </c>
      <c r="S43" s="223">
        <v>0</v>
      </c>
      <c r="T43" s="223">
        <v>0</v>
      </c>
      <c r="U43" s="255">
        <f t="shared" si="2"/>
        <v>1000</v>
      </c>
      <c r="V43" s="47"/>
      <c r="W43" s="47"/>
    </row>
    <row r="44" spans="1:23" ht="18" customHeight="1">
      <c r="A44" s="264">
        <v>426</v>
      </c>
      <c r="B44" s="277" t="s">
        <v>58</v>
      </c>
      <c r="C44" s="223">
        <f t="shared" si="1"/>
        <v>0</v>
      </c>
      <c r="D44" s="223">
        <v>0</v>
      </c>
      <c r="E44" s="223">
        <v>0</v>
      </c>
      <c r="F44" s="223">
        <v>0</v>
      </c>
      <c r="G44" s="223">
        <v>0</v>
      </c>
      <c r="H44" s="223">
        <v>0</v>
      </c>
      <c r="I44" s="223">
        <v>0</v>
      </c>
      <c r="J44" s="223">
        <v>0</v>
      </c>
      <c r="K44" s="223">
        <v>0</v>
      </c>
      <c r="L44" s="223">
        <v>0</v>
      </c>
      <c r="M44" s="223">
        <v>0</v>
      </c>
      <c r="N44" s="223">
        <v>0</v>
      </c>
      <c r="O44" s="223">
        <v>0</v>
      </c>
      <c r="P44" s="223">
        <v>0</v>
      </c>
      <c r="Q44" s="223">
        <v>0</v>
      </c>
      <c r="R44" s="223">
        <v>0</v>
      </c>
      <c r="S44" s="223">
        <v>0</v>
      </c>
      <c r="T44" s="223">
        <v>0</v>
      </c>
      <c r="U44" s="255">
        <f t="shared" si="2"/>
        <v>0</v>
      </c>
      <c r="V44" s="47"/>
      <c r="W44" s="47"/>
    </row>
    <row r="45" spans="1:23" ht="16.5" thickBot="1">
      <c r="A45" s="257"/>
      <c r="B45" s="258" t="s">
        <v>59</v>
      </c>
      <c r="C45" s="259">
        <f t="shared" si="1"/>
        <v>6738547.8399999999</v>
      </c>
      <c r="D45" s="259">
        <v>5045200</v>
      </c>
      <c r="E45" s="259">
        <f>E27+E31</f>
        <v>-362000</v>
      </c>
      <c r="F45" s="259">
        <v>235000</v>
      </c>
      <c r="G45" s="259">
        <v>0</v>
      </c>
      <c r="H45" s="259">
        <v>703936.22</v>
      </c>
      <c r="I45" s="259">
        <f>I31+I37+I41</f>
        <v>3107.5299999999997</v>
      </c>
      <c r="J45" s="259">
        <v>285000</v>
      </c>
      <c r="K45" s="259">
        <f>K31</f>
        <v>-10000</v>
      </c>
      <c r="L45" s="259">
        <v>80000</v>
      </c>
      <c r="M45" s="259">
        <f>M31</f>
        <v>-80000</v>
      </c>
      <c r="N45" s="259">
        <v>285711</v>
      </c>
      <c r="O45" s="259">
        <f>O31+O41</f>
        <v>16062.5</v>
      </c>
      <c r="P45" s="259">
        <v>73700.62</v>
      </c>
      <c r="Q45" s="259">
        <v>30000</v>
      </c>
      <c r="R45" s="259">
        <f>R31</f>
        <v>2000</v>
      </c>
      <c r="S45" s="259">
        <v>0</v>
      </c>
      <c r="T45" s="259">
        <f t="shared" ref="T45" si="3">T27+T31+T37+T41</f>
        <v>0</v>
      </c>
      <c r="U45" s="260">
        <f t="shared" si="2"/>
        <v>6307717.8700000001</v>
      </c>
      <c r="V45" s="47"/>
      <c r="W45" s="47"/>
    </row>
    <row r="46" spans="1:23" ht="15.75">
      <c r="A46" s="117"/>
      <c r="B46" s="118"/>
      <c r="C46" s="119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19"/>
      <c r="Q46" s="120"/>
      <c r="R46" s="120"/>
      <c r="S46" s="120"/>
      <c r="T46" s="120"/>
      <c r="U46" s="120"/>
      <c r="V46" s="47"/>
      <c r="W46" s="47"/>
    </row>
    <row r="47" spans="1:23" ht="15.75">
      <c r="A47" s="117"/>
      <c r="B47" s="118"/>
      <c r="C47" s="119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19"/>
      <c r="Q47" s="120"/>
      <c r="R47" s="120"/>
      <c r="S47" s="120"/>
      <c r="T47" s="120"/>
      <c r="U47" s="120"/>
      <c r="V47" s="47"/>
      <c r="W47" s="47"/>
    </row>
    <row r="48" spans="1:23" ht="15.75">
      <c r="A48" s="121" t="s">
        <v>118</v>
      </c>
      <c r="B48" s="122"/>
      <c r="C48" s="113" t="s">
        <v>61</v>
      </c>
      <c r="D48" s="123"/>
      <c r="E48" s="123"/>
      <c r="F48" s="124"/>
      <c r="G48" s="124"/>
      <c r="H48" s="124"/>
      <c r="I48" s="124"/>
      <c r="J48" s="124"/>
      <c r="K48" s="124"/>
      <c r="L48" s="113" t="s">
        <v>60</v>
      </c>
      <c r="M48" s="113"/>
      <c r="N48" s="113"/>
      <c r="O48" s="113"/>
      <c r="P48" s="305" t="s">
        <v>88</v>
      </c>
      <c r="Q48" s="305"/>
      <c r="R48" s="226"/>
      <c r="S48" s="123"/>
      <c r="T48" s="113"/>
      <c r="U48" s="113"/>
      <c r="V48" s="47"/>
      <c r="W48" s="47"/>
    </row>
    <row r="49" spans="1:23" ht="15.75">
      <c r="A49" s="121"/>
      <c r="B49" s="122"/>
      <c r="C49" s="113"/>
      <c r="D49" s="123"/>
      <c r="E49" s="123"/>
      <c r="F49" s="124"/>
      <c r="G49" s="124"/>
      <c r="H49" s="124"/>
      <c r="I49" s="124"/>
      <c r="J49" s="124"/>
      <c r="K49" s="124"/>
      <c r="L49" s="113"/>
      <c r="M49" s="113"/>
      <c r="N49" s="113"/>
      <c r="O49" s="113"/>
      <c r="P49" s="125"/>
      <c r="Q49" s="113"/>
      <c r="R49" s="113"/>
      <c r="S49" s="123"/>
      <c r="T49" s="113"/>
      <c r="U49" s="113"/>
      <c r="V49" s="47"/>
      <c r="W49" s="47"/>
    </row>
    <row r="50" spans="1:23" ht="15.75">
      <c r="A50" s="126"/>
      <c r="B50" s="127"/>
      <c r="C50" s="170" t="s">
        <v>135</v>
      </c>
      <c r="D50" s="123"/>
      <c r="E50" s="123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28"/>
      <c r="Q50" s="128"/>
      <c r="R50" s="125"/>
      <c r="S50" s="114"/>
      <c r="T50" s="114"/>
      <c r="U50" s="114"/>
      <c r="V50" s="64"/>
      <c r="W50" s="65"/>
    </row>
    <row r="51" spans="1:23" ht="15.75">
      <c r="A51" s="129" t="s">
        <v>119</v>
      </c>
      <c r="B51" s="114"/>
      <c r="C51" s="114"/>
      <c r="D51" s="123"/>
      <c r="E51" s="123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303" t="s">
        <v>109</v>
      </c>
      <c r="Q51" s="304"/>
      <c r="R51" s="160"/>
      <c r="S51" s="114"/>
      <c r="T51" s="114"/>
      <c r="U51" s="114"/>
      <c r="V51" s="66"/>
      <c r="W51" s="66"/>
    </row>
    <row r="65" ht="26.25" customHeight="1"/>
    <row r="66" ht="17.25" customHeight="1"/>
    <row r="67" ht="18.75" customHeight="1"/>
    <row r="68" ht="21.75" customHeight="1"/>
    <row r="69" ht="28.5" customHeight="1"/>
    <row r="70" ht="27" customHeight="1"/>
    <row r="71" ht="20.25" customHeight="1"/>
    <row r="72" ht="16.5" customHeight="1"/>
    <row r="73" ht="17.25" customHeight="1"/>
    <row r="74" ht="17.25" customHeight="1"/>
    <row r="87" ht="34.5" customHeight="1"/>
    <row r="88" ht="22.5" customHeight="1"/>
    <row r="89" ht="15.75" customHeight="1"/>
    <row r="92" ht="27.75" customHeight="1"/>
    <row r="98" ht="39.75" customHeight="1"/>
    <row r="116" spans="1:23" ht="15.75">
      <c r="A116" s="61"/>
      <c r="B116" s="62"/>
      <c r="C116" s="47"/>
      <c r="D116" s="63"/>
      <c r="E116" s="63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</row>
  </sheetData>
  <mergeCells count="11">
    <mergeCell ref="P51:Q51"/>
    <mergeCell ref="P48:Q48"/>
    <mergeCell ref="F10:Q10"/>
    <mergeCell ref="U10:W10"/>
    <mergeCell ref="A1:D1"/>
    <mergeCell ref="V1:W1"/>
    <mergeCell ref="A2:U2"/>
    <mergeCell ref="F6:Q6"/>
    <mergeCell ref="U6:W6"/>
    <mergeCell ref="F7:Q7"/>
    <mergeCell ref="U7:W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6"/>
  <sheetViews>
    <sheetView topLeftCell="A13" zoomScale="75" zoomScaleNormal="75" workbookViewId="0">
      <selection activeCell="J22" sqref="J22"/>
    </sheetView>
  </sheetViews>
  <sheetFormatPr defaultRowHeight="15"/>
  <cols>
    <col min="1" max="1" width="22.5703125" customWidth="1"/>
    <col min="2" max="2" width="15.42578125" customWidth="1"/>
    <col min="3" max="3" width="12.42578125" customWidth="1"/>
    <col min="4" max="4" width="13.5703125" customWidth="1"/>
    <col min="5" max="5" width="12.7109375" customWidth="1"/>
    <col min="6" max="7" width="11.140625" customWidth="1"/>
    <col min="8" max="8" width="13.28515625" customWidth="1"/>
    <col min="9" max="9" width="15.7109375" style="84" customWidth="1"/>
    <col min="10" max="10" width="14.140625" customWidth="1"/>
    <col min="11" max="11" width="9.5703125" customWidth="1"/>
    <col min="12" max="12" width="20.5703125" customWidth="1"/>
    <col min="13" max="13" width="11.5703125" customWidth="1"/>
    <col min="14" max="14" width="19.140625" customWidth="1"/>
  </cols>
  <sheetData>
    <row r="1" spans="1:14" ht="15.75" thickBot="1">
      <c r="A1" s="97" t="s">
        <v>107</v>
      </c>
      <c r="B1" s="98"/>
      <c r="L1" s="71" t="s">
        <v>72</v>
      </c>
      <c r="M1" s="72"/>
      <c r="N1" s="94"/>
    </row>
    <row r="2" spans="1:14" ht="21" thickBot="1">
      <c r="A2" s="328" t="s">
        <v>142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95"/>
    </row>
    <row r="3" spans="1:14" ht="15.75" thickBot="1">
      <c r="A3" s="130" t="s">
        <v>73</v>
      </c>
      <c r="B3" s="329" t="s">
        <v>100</v>
      </c>
      <c r="C3" s="330"/>
      <c r="D3" s="331"/>
      <c r="E3" s="331"/>
      <c r="F3" s="331"/>
      <c r="G3" s="331"/>
      <c r="H3" s="331"/>
      <c r="I3" s="331"/>
      <c r="J3" s="331"/>
      <c r="K3" s="331"/>
      <c r="L3" s="331"/>
      <c r="M3" s="332"/>
      <c r="N3" s="131"/>
    </row>
    <row r="4" spans="1:14" ht="15" customHeight="1">
      <c r="A4" s="132" t="s">
        <v>103</v>
      </c>
      <c r="B4" s="333" t="s">
        <v>125</v>
      </c>
      <c r="C4" s="323" t="s">
        <v>70</v>
      </c>
      <c r="D4" s="335" t="s">
        <v>74</v>
      </c>
      <c r="E4" s="315" t="s">
        <v>70</v>
      </c>
      <c r="F4" s="335" t="s">
        <v>37</v>
      </c>
      <c r="G4" s="344" t="s">
        <v>70</v>
      </c>
      <c r="H4" s="335" t="s">
        <v>69</v>
      </c>
      <c r="I4" s="338" t="s">
        <v>39</v>
      </c>
      <c r="J4" s="315" t="s">
        <v>70</v>
      </c>
      <c r="K4" s="338" t="s">
        <v>75</v>
      </c>
      <c r="L4" s="340" t="s">
        <v>47</v>
      </c>
      <c r="M4" s="342" t="s">
        <v>76</v>
      </c>
      <c r="N4" s="315" t="s">
        <v>143</v>
      </c>
    </row>
    <row r="5" spans="1:14" ht="123.75" customHeight="1" thickBot="1">
      <c r="A5" s="133" t="s">
        <v>104</v>
      </c>
      <c r="B5" s="334"/>
      <c r="C5" s="324"/>
      <c r="D5" s="336"/>
      <c r="E5" s="316"/>
      <c r="F5" s="336"/>
      <c r="G5" s="345"/>
      <c r="H5" s="337"/>
      <c r="I5" s="339"/>
      <c r="J5" s="316"/>
      <c r="K5" s="339"/>
      <c r="L5" s="341"/>
      <c r="M5" s="343"/>
      <c r="N5" s="316"/>
    </row>
    <row r="6" spans="1:14" ht="53.25" customHeight="1">
      <c r="A6" s="134" t="s">
        <v>89</v>
      </c>
      <c r="B6" s="135"/>
      <c r="C6" s="136"/>
      <c r="D6" s="135"/>
      <c r="E6" s="136"/>
      <c r="F6" s="135"/>
      <c r="G6" s="231"/>
      <c r="H6" s="135"/>
      <c r="I6" s="137">
        <v>0</v>
      </c>
      <c r="J6" s="136"/>
      <c r="K6" s="137"/>
      <c r="L6" s="135"/>
      <c r="M6" s="138"/>
      <c r="N6" s="136"/>
    </row>
    <row r="7" spans="1:14" ht="54" customHeight="1">
      <c r="A7" s="134" t="s">
        <v>85</v>
      </c>
      <c r="B7" s="135"/>
      <c r="C7" s="136"/>
      <c r="D7" s="135"/>
      <c r="E7" s="136"/>
      <c r="F7" s="135"/>
      <c r="G7" s="231"/>
      <c r="H7" s="135"/>
      <c r="I7" s="137">
        <v>15000</v>
      </c>
      <c r="J7" s="136">
        <v>7000</v>
      </c>
      <c r="K7" s="137"/>
      <c r="L7" s="135"/>
      <c r="M7" s="138"/>
      <c r="N7" s="136"/>
    </row>
    <row r="8" spans="1:14" ht="57.75" customHeight="1">
      <c r="A8" s="134" t="s">
        <v>90</v>
      </c>
      <c r="B8" s="135"/>
      <c r="C8" s="136"/>
      <c r="D8" s="135"/>
      <c r="E8" s="136"/>
      <c r="F8" s="135"/>
      <c r="G8" s="231"/>
      <c r="H8" s="135"/>
      <c r="I8" s="137"/>
      <c r="J8" s="136"/>
      <c r="K8" s="137"/>
      <c r="L8" s="135"/>
      <c r="M8" s="138"/>
      <c r="N8" s="136"/>
    </row>
    <row r="9" spans="1:14" ht="28.5" customHeight="1">
      <c r="A9" s="139" t="s">
        <v>112</v>
      </c>
      <c r="B9" s="140">
        <v>5045200</v>
      </c>
      <c r="C9" s="141">
        <v>-362000</v>
      </c>
      <c r="D9" s="135"/>
      <c r="E9" s="136"/>
      <c r="F9" s="135"/>
      <c r="G9" s="231"/>
      <c r="H9" s="135"/>
      <c r="I9" s="137"/>
      <c r="J9" s="136"/>
      <c r="K9" s="137"/>
      <c r="L9" s="135"/>
      <c r="M9" s="138"/>
      <c r="N9" s="136"/>
    </row>
    <row r="10" spans="1:14" ht="28.5" customHeight="1">
      <c r="A10" s="134" t="s">
        <v>97</v>
      </c>
      <c r="B10" s="135"/>
      <c r="C10" s="136"/>
      <c r="D10" s="135"/>
      <c r="E10" s="136"/>
      <c r="F10" s="135"/>
      <c r="G10" s="231"/>
      <c r="H10" s="135"/>
      <c r="I10" s="137"/>
      <c r="J10" s="136"/>
      <c r="K10" s="137"/>
      <c r="L10" s="135"/>
      <c r="M10" s="138"/>
      <c r="N10" s="136"/>
    </row>
    <row r="11" spans="1:14" ht="28.5" customHeight="1">
      <c r="A11" s="134" t="s">
        <v>91</v>
      </c>
      <c r="B11" s="135"/>
      <c r="C11" s="136"/>
      <c r="D11" s="135"/>
      <c r="E11" s="136"/>
      <c r="F11" s="135"/>
      <c r="G11" s="231"/>
      <c r="H11" s="135"/>
      <c r="I11" s="137">
        <v>15000</v>
      </c>
      <c r="J11" s="136">
        <v>-5000</v>
      </c>
      <c r="K11" s="137"/>
      <c r="L11" s="135"/>
      <c r="M11" s="138"/>
      <c r="N11" s="136"/>
    </row>
    <row r="12" spans="1:14" ht="33" customHeight="1">
      <c r="A12" s="134" t="s">
        <v>77</v>
      </c>
      <c r="B12" s="135"/>
      <c r="C12" s="136"/>
      <c r="D12" s="135"/>
      <c r="E12" s="136"/>
      <c r="F12" s="135"/>
      <c r="G12" s="231"/>
      <c r="H12" s="135"/>
      <c r="I12" s="137"/>
      <c r="J12" s="136"/>
      <c r="K12" s="137"/>
      <c r="L12" s="135"/>
      <c r="M12" s="138"/>
      <c r="N12" s="136"/>
    </row>
    <row r="13" spans="1:14" ht="28.5" customHeight="1">
      <c r="A13" s="134" t="s">
        <v>78</v>
      </c>
      <c r="B13" s="135"/>
      <c r="C13" s="136"/>
      <c r="D13" s="135"/>
      <c r="E13" s="136"/>
      <c r="F13" s="135">
        <v>80000</v>
      </c>
      <c r="G13" s="231">
        <v>-80000</v>
      </c>
      <c r="H13" s="135"/>
      <c r="I13" s="137"/>
      <c r="J13" s="136"/>
      <c r="K13" s="137"/>
      <c r="L13" s="135"/>
      <c r="M13" s="138"/>
      <c r="N13" s="136"/>
    </row>
    <row r="14" spans="1:14" ht="28.5" customHeight="1">
      <c r="A14" s="134" t="s">
        <v>110</v>
      </c>
      <c r="B14" s="135"/>
      <c r="C14" s="136"/>
      <c r="D14" s="135">
        <v>703936.22</v>
      </c>
      <c r="E14" s="136">
        <v>3107.53</v>
      </c>
      <c r="F14" s="135"/>
      <c r="G14" s="231"/>
      <c r="H14" s="135"/>
      <c r="I14" s="137"/>
      <c r="J14" s="136"/>
      <c r="K14" s="137"/>
      <c r="L14" s="135"/>
      <c r="M14" s="138"/>
      <c r="N14" s="136"/>
    </row>
    <row r="15" spans="1:14" ht="30.75" customHeight="1">
      <c r="A15" s="134" t="s">
        <v>79</v>
      </c>
      <c r="B15" s="135"/>
      <c r="C15" s="136"/>
      <c r="D15" s="135"/>
      <c r="E15" s="136"/>
      <c r="F15" s="135"/>
      <c r="G15" s="231"/>
      <c r="H15" s="135"/>
      <c r="I15" s="137"/>
      <c r="J15" s="136"/>
      <c r="K15" s="137"/>
      <c r="L15" s="135"/>
      <c r="M15" s="138"/>
      <c r="N15" s="136"/>
    </row>
    <row r="16" spans="1:14" ht="29.25" customHeight="1">
      <c r="A16" s="142" t="s">
        <v>80</v>
      </c>
      <c r="B16" s="143"/>
      <c r="C16" s="144"/>
      <c r="D16" s="143"/>
      <c r="E16" s="144"/>
      <c r="F16" s="143"/>
      <c r="G16" s="232"/>
      <c r="H16" s="143"/>
      <c r="I16" s="145"/>
      <c r="J16" s="144"/>
      <c r="K16" s="145"/>
      <c r="L16" s="143"/>
      <c r="M16" s="146"/>
      <c r="N16" s="144"/>
    </row>
    <row r="17" spans="1:14" ht="30" customHeight="1">
      <c r="A17" s="147" t="s">
        <v>120</v>
      </c>
      <c r="B17" s="135">
        <v>235000</v>
      </c>
      <c r="C17" s="136"/>
      <c r="D17" s="135"/>
      <c r="E17" s="136"/>
      <c r="F17" s="135"/>
      <c r="G17" s="231"/>
      <c r="H17" s="135"/>
      <c r="I17" s="137"/>
      <c r="J17" s="136"/>
      <c r="K17" s="137"/>
      <c r="L17" s="135"/>
      <c r="M17" s="138"/>
      <c r="N17" s="136"/>
    </row>
    <row r="18" spans="1:14" ht="23.25" customHeight="1">
      <c r="A18" s="147" t="s">
        <v>111</v>
      </c>
      <c r="B18" s="135">
        <v>285711</v>
      </c>
      <c r="C18" s="136">
        <v>16062.5</v>
      </c>
      <c r="D18" s="135"/>
      <c r="E18" s="136"/>
      <c r="F18" s="135"/>
      <c r="G18" s="231"/>
      <c r="H18" s="135"/>
      <c r="I18" s="137"/>
      <c r="J18" s="136"/>
      <c r="K18" s="137"/>
      <c r="L18" s="135"/>
      <c r="M18" s="138"/>
      <c r="N18" s="136"/>
    </row>
    <row r="19" spans="1:14" ht="79.5" customHeight="1">
      <c r="A19" s="134" t="s">
        <v>117</v>
      </c>
      <c r="B19" s="135">
        <v>285000</v>
      </c>
      <c r="C19" s="136">
        <v>-10000</v>
      </c>
      <c r="D19" s="135"/>
      <c r="E19" s="136"/>
      <c r="F19" s="135"/>
      <c r="G19" s="231"/>
      <c r="H19" s="135"/>
      <c r="I19" s="137"/>
      <c r="J19" s="136"/>
      <c r="K19" s="137"/>
      <c r="L19" s="135"/>
      <c r="M19" s="138"/>
      <c r="N19" s="136"/>
    </row>
    <row r="20" spans="1:14" ht="31.5" customHeight="1">
      <c r="A20" s="147" t="s">
        <v>81</v>
      </c>
      <c r="B20" s="135"/>
      <c r="C20" s="136"/>
      <c r="D20" s="135"/>
      <c r="E20" s="136"/>
      <c r="F20" s="135"/>
      <c r="G20" s="231"/>
      <c r="H20" s="135">
        <v>73700.62</v>
      </c>
      <c r="I20" s="137"/>
      <c r="J20" s="136"/>
      <c r="K20" s="137"/>
      <c r="L20" s="135"/>
      <c r="M20" s="138"/>
      <c r="N20" s="136"/>
    </row>
    <row r="21" spans="1:14" ht="18.75" customHeight="1" thickBot="1">
      <c r="A21" s="148" t="s">
        <v>82</v>
      </c>
      <c r="B21" s="234">
        <f>SUM(B6:B20)</f>
        <v>5850911</v>
      </c>
      <c r="C21" s="234">
        <f t="shared" ref="C21:N21" si="0">SUM(C6:C20)</f>
        <v>-355937.5</v>
      </c>
      <c r="D21" s="234">
        <f t="shared" si="0"/>
        <v>703936.22</v>
      </c>
      <c r="E21" s="234">
        <f t="shared" si="0"/>
        <v>3107.53</v>
      </c>
      <c r="F21" s="234">
        <f t="shared" si="0"/>
        <v>80000</v>
      </c>
      <c r="G21" s="234">
        <f>G13</f>
        <v>-80000</v>
      </c>
      <c r="H21" s="149">
        <f t="shared" si="0"/>
        <v>73700.62</v>
      </c>
      <c r="I21" s="149">
        <f t="shared" si="0"/>
        <v>30000</v>
      </c>
      <c r="J21" s="149">
        <f t="shared" si="0"/>
        <v>2000</v>
      </c>
      <c r="K21" s="149">
        <f t="shared" si="0"/>
        <v>0</v>
      </c>
      <c r="L21" s="149">
        <f t="shared" si="0"/>
        <v>0</v>
      </c>
      <c r="M21" s="149">
        <f t="shared" si="0"/>
        <v>0</v>
      </c>
      <c r="N21" s="149">
        <f t="shared" si="0"/>
        <v>0</v>
      </c>
    </row>
    <row r="22" spans="1:14" ht="45" customHeight="1" thickBot="1">
      <c r="A22" s="233" t="s">
        <v>101</v>
      </c>
      <c r="B22" s="235" t="s">
        <v>144</v>
      </c>
      <c r="C22" s="236"/>
      <c r="D22" s="236"/>
      <c r="E22" s="236"/>
      <c r="F22" s="325">
        <f>B21+D21+F21+H21+I21</f>
        <v>6738547.8399999999</v>
      </c>
      <c r="G22" s="326"/>
      <c r="H22" s="319" t="s">
        <v>70</v>
      </c>
      <c r="I22" s="319"/>
      <c r="J22" s="150">
        <f>C21+E21+G21+J21</f>
        <v>-430829.97</v>
      </c>
      <c r="K22" s="151" t="s">
        <v>108</v>
      </c>
      <c r="L22" s="320">
        <f>F22+J22</f>
        <v>6307717.8700000001</v>
      </c>
      <c r="M22" s="321"/>
      <c r="N22" s="322"/>
    </row>
    <row r="23" spans="1:14">
      <c r="A23" s="73" t="s">
        <v>83</v>
      </c>
      <c r="B23" s="74"/>
      <c r="C23" s="74"/>
      <c r="D23" s="74"/>
      <c r="E23" s="74"/>
      <c r="F23" s="74"/>
      <c r="G23" s="74"/>
      <c r="H23" s="74"/>
      <c r="I23" s="85"/>
      <c r="J23" s="74"/>
      <c r="K23" s="74"/>
      <c r="L23" s="74"/>
      <c r="M23" s="74"/>
      <c r="N23" s="74"/>
    </row>
    <row r="24" spans="1:14" ht="17.25">
      <c r="A24" s="75" t="s">
        <v>102</v>
      </c>
      <c r="B24" s="74"/>
      <c r="C24" s="74"/>
      <c r="D24" s="74"/>
      <c r="E24" s="74"/>
      <c r="F24" s="74"/>
      <c r="G24" s="74"/>
      <c r="H24" s="74"/>
      <c r="I24" s="85"/>
      <c r="J24" s="74"/>
      <c r="K24" s="74"/>
      <c r="L24" s="74"/>
      <c r="M24" s="74"/>
      <c r="N24" s="74"/>
    </row>
    <row r="25" spans="1:14" ht="31.5" customHeight="1">
      <c r="A25" s="317" t="s">
        <v>84</v>
      </c>
      <c r="B25" s="318"/>
      <c r="C25" s="318"/>
      <c r="D25" s="318"/>
      <c r="E25" s="318"/>
      <c r="F25" s="318"/>
      <c r="G25" s="318"/>
      <c r="H25" s="318"/>
      <c r="I25" s="318"/>
      <c r="J25" s="318"/>
      <c r="K25" s="318"/>
      <c r="L25" s="318"/>
      <c r="M25" s="318"/>
      <c r="N25" s="111"/>
    </row>
    <row r="26" spans="1:14">
      <c r="A26" s="110"/>
      <c r="B26" s="111"/>
      <c r="C26" s="111"/>
      <c r="D26" s="111"/>
      <c r="E26" s="167"/>
      <c r="F26" s="111"/>
      <c r="G26" s="230"/>
      <c r="H26" s="111"/>
      <c r="I26" s="86"/>
      <c r="J26" s="111"/>
      <c r="K26" s="111"/>
      <c r="L26" s="111"/>
      <c r="M26" s="111"/>
      <c r="N26" s="111"/>
    </row>
    <row r="27" spans="1:14">
      <c r="A27" s="80"/>
      <c r="B27" s="81"/>
      <c r="C27" s="81"/>
      <c r="D27" s="81"/>
      <c r="E27" s="81"/>
      <c r="F27" s="81"/>
      <c r="G27" s="81"/>
      <c r="H27" s="81"/>
      <c r="I27" s="86"/>
      <c r="J27" s="111"/>
      <c r="K27" s="111"/>
      <c r="L27" s="111"/>
      <c r="M27" s="111"/>
      <c r="N27" s="111"/>
    </row>
    <row r="28" spans="1:14" ht="15" customHeight="1">
      <c r="A28" s="327"/>
      <c r="B28" s="327"/>
      <c r="C28" s="327"/>
      <c r="D28" s="327"/>
      <c r="E28" s="327"/>
      <c r="F28" s="327"/>
      <c r="G28" s="229"/>
      <c r="H28" s="82"/>
      <c r="I28" s="86"/>
      <c r="J28" s="111"/>
      <c r="K28" s="111"/>
      <c r="L28" s="111"/>
      <c r="M28" s="111"/>
      <c r="N28" s="111"/>
    </row>
    <row r="29" spans="1:14" ht="15" customHeight="1">
      <c r="A29" s="327"/>
      <c r="B29" s="327"/>
      <c r="C29" s="327"/>
      <c r="D29" s="327"/>
      <c r="E29" s="327"/>
      <c r="F29" s="327"/>
      <c r="G29" s="229"/>
      <c r="H29" s="83"/>
      <c r="I29" s="86"/>
      <c r="J29" s="111"/>
      <c r="K29" s="111"/>
      <c r="L29" s="111"/>
      <c r="M29" s="111"/>
      <c r="N29" s="111"/>
    </row>
    <row r="30" spans="1:14">
      <c r="A30" s="110"/>
      <c r="B30" s="111"/>
      <c r="C30" s="111"/>
      <c r="D30" s="111"/>
      <c r="E30" s="167"/>
      <c r="F30" s="111"/>
      <c r="G30" s="230"/>
      <c r="H30" s="111"/>
      <c r="I30" s="86"/>
      <c r="J30" s="111"/>
      <c r="K30" s="111"/>
      <c r="L30" s="111"/>
      <c r="M30" s="111"/>
      <c r="N30" s="111"/>
    </row>
    <row r="31" spans="1:14">
      <c r="A31" s="110"/>
      <c r="B31" s="111"/>
      <c r="C31" s="111"/>
      <c r="D31" s="111"/>
      <c r="E31" s="167"/>
      <c r="F31" s="111"/>
      <c r="G31" s="230"/>
      <c r="H31" s="111"/>
      <c r="I31" s="86"/>
      <c r="J31" s="111"/>
      <c r="K31" s="111"/>
      <c r="L31" s="305" t="s">
        <v>88</v>
      </c>
      <c r="M31" s="305"/>
      <c r="N31" s="152"/>
    </row>
    <row r="32" spans="1:14">
      <c r="A32" s="121" t="s">
        <v>118</v>
      </c>
      <c r="B32" s="74"/>
      <c r="C32" s="74"/>
      <c r="D32" s="74"/>
      <c r="E32" s="74"/>
      <c r="F32" s="153" t="s">
        <v>61</v>
      </c>
      <c r="G32" s="153"/>
      <c r="H32" s="153"/>
      <c r="I32" s="120"/>
      <c r="J32" s="113"/>
      <c r="K32" s="113"/>
      <c r="L32" s="125"/>
      <c r="M32" s="113"/>
      <c r="N32" s="113"/>
    </row>
    <row r="33" spans="1:14">
      <c r="A33" s="154"/>
      <c r="B33" s="74"/>
      <c r="C33" s="74"/>
      <c r="D33" s="74"/>
      <c r="E33" s="74"/>
      <c r="F33" s="155"/>
      <c r="G33" s="155"/>
      <c r="H33" s="155"/>
      <c r="I33" s="156" t="s">
        <v>60</v>
      </c>
      <c r="J33" s="125"/>
      <c r="K33" s="125"/>
      <c r="L33" s="128"/>
      <c r="M33" s="128"/>
      <c r="N33" s="125"/>
    </row>
    <row r="34" spans="1:14">
      <c r="A34" s="157" t="s">
        <v>119</v>
      </c>
      <c r="B34" s="158"/>
      <c r="C34" s="158"/>
      <c r="D34" s="158"/>
      <c r="E34" s="158"/>
      <c r="F34" s="158" t="s">
        <v>135</v>
      </c>
      <c r="G34" s="158"/>
      <c r="H34" s="158"/>
      <c r="I34" s="159"/>
      <c r="J34" s="158"/>
      <c r="K34" s="158"/>
      <c r="L34" s="303" t="s">
        <v>109</v>
      </c>
      <c r="M34" s="304"/>
      <c r="N34" s="160"/>
    </row>
    <row r="35" spans="1:14">
      <c r="A35" s="74"/>
      <c r="B35" s="74"/>
      <c r="C35" s="74"/>
      <c r="D35" s="74"/>
      <c r="E35" s="74"/>
      <c r="F35" s="74"/>
      <c r="G35" s="74"/>
      <c r="H35" s="74"/>
      <c r="I35" s="85"/>
      <c r="J35" s="74"/>
      <c r="K35" s="74"/>
      <c r="L35" s="74"/>
      <c r="M35" s="74"/>
      <c r="N35" s="74"/>
    </row>
    <row r="36" spans="1:14">
      <c r="A36" s="123"/>
      <c r="B36" s="123"/>
      <c r="C36" s="123"/>
      <c r="D36" s="123"/>
      <c r="E36" s="123"/>
      <c r="F36" s="123"/>
      <c r="G36" s="123"/>
      <c r="H36" s="123"/>
      <c r="I36" s="161"/>
      <c r="J36" s="123"/>
      <c r="K36" s="123"/>
      <c r="L36" s="123"/>
      <c r="M36" s="123"/>
      <c r="N36" s="123"/>
    </row>
  </sheetData>
  <mergeCells count="23">
    <mergeCell ref="A29:F29"/>
    <mergeCell ref="L34:M34"/>
    <mergeCell ref="A2:M2"/>
    <mergeCell ref="B3:M3"/>
    <mergeCell ref="B4:B5"/>
    <mergeCell ref="D4:D5"/>
    <mergeCell ref="F4:F5"/>
    <mergeCell ref="H4:H5"/>
    <mergeCell ref="I4:I5"/>
    <mergeCell ref="K4:K5"/>
    <mergeCell ref="L4:L5"/>
    <mergeCell ref="M4:M5"/>
    <mergeCell ref="A28:F28"/>
    <mergeCell ref="J4:J5"/>
    <mergeCell ref="L31:M31"/>
    <mergeCell ref="G4:G5"/>
    <mergeCell ref="N4:N5"/>
    <mergeCell ref="A25:M25"/>
    <mergeCell ref="H22:I22"/>
    <mergeCell ref="L22:N22"/>
    <mergeCell ref="C4:C5"/>
    <mergeCell ref="E4:E5"/>
    <mergeCell ref="F22:G22"/>
  </mergeCells>
  <pageMargins left="0.7" right="0.7" top="0.75" bottom="0.75" header="0.3" footer="0.3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2017-12-03T12:50:14Z</cp:lastPrinted>
  <dcterms:created xsi:type="dcterms:W3CDTF">2013-09-12T11:30:46Z</dcterms:created>
  <dcterms:modified xsi:type="dcterms:W3CDTF">2020-05-12T10:57:13Z</dcterms:modified>
</cp:coreProperties>
</file>