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C11" i="6"/>
  <c r="C8"/>
  <c r="B11"/>
  <c r="B8"/>
  <c r="E11"/>
  <c r="D11"/>
  <c r="E8"/>
  <c r="D8"/>
  <c r="B14" i="5"/>
  <c r="B12"/>
  <c r="B10"/>
  <c r="B8"/>
  <c r="B15"/>
  <c r="C15"/>
  <c r="D15"/>
  <c r="H187"/>
  <c r="I187"/>
  <c r="E52"/>
  <c r="E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E187"/>
  <c r="C187"/>
  <c r="C43"/>
  <c r="M187"/>
  <c r="M43"/>
  <c r="M52"/>
  <c r="M140"/>
  <c r="M155"/>
  <c r="M156"/>
  <c r="M157"/>
  <c r="M152"/>
  <c r="M149"/>
  <c r="M145"/>
  <c r="M141"/>
  <c r="M136"/>
  <c r="M137"/>
  <c r="M91"/>
  <c r="M129"/>
  <c r="M125"/>
  <c r="M120"/>
  <c r="M112"/>
  <c r="F125"/>
  <c r="M106"/>
  <c r="M98"/>
  <c r="M92"/>
  <c r="G92"/>
  <c r="M87"/>
  <c r="M69"/>
  <c r="M84"/>
  <c r="M78"/>
  <c r="M70"/>
  <c r="M53"/>
  <c r="M63"/>
  <c r="M54"/>
  <c r="M161"/>
  <c r="M165"/>
  <c r="M179"/>
  <c r="M180"/>
  <c r="G91"/>
  <c r="G52"/>
  <c r="G43"/>
  <c r="G140"/>
  <c r="G145"/>
  <c r="G147"/>
  <c r="G141"/>
  <c r="G120"/>
  <c r="G106"/>
  <c r="G69"/>
  <c r="G87"/>
  <c r="G70"/>
  <c r="E47"/>
  <c r="E44"/>
  <c r="E49"/>
  <c r="E91"/>
  <c r="E120"/>
  <c r="I91"/>
  <c r="I98"/>
  <c r="I52"/>
  <c r="I43"/>
  <c r="I161"/>
  <c r="I165"/>
  <c r="I166"/>
  <c r="I176"/>
  <c r="I112"/>
  <c r="K187"/>
  <c r="K43"/>
  <c r="K52"/>
  <c r="K53"/>
  <c r="R187"/>
  <c r="R43"/>
  <c r="R52"/>
  <c r="R53"/>
  <c r="R54"/>
  <c r="R91"/>
  <c r="R136"/>
  <c r="R137"/>
  <c r="R92"/>
  <c r="P120"/>
  <c r="P129"/>
  <c r="P91"/>
  <c r="P145"/>
  <c r="P152"/>
  <c r="P140"/>
  <c r="P52"/>
  <c r="P43"/>
  <c r="P187"/>
  <c r="Q187"/>
  <c r="O187"/>
  <c r="N187"/>
  <c r="J187"/>
  <c r="H98"/>
  <c r="H112"/>
  <c r="H91"/>
  <c r="H52"/>
  <c r="H43"/>
  <c r="H176"/>
  <c r="H166"/>
  <c r="H165"/>
  <c r="H161"/>
  <c r="F54"/>
  <c r="F63"/>
  <c r="F66"/>
  <c r="F53"/>
  <c r="F70"/>
  <c r="F78"/>
  <c r="F84"/>
  <c r="F87"/>
  <c r="F69"/>
  <c r="F92"/>
  <c r="F98"/>
  <c r="F103"/>
  <c r="F106"/>
  <c r="F112"/>
  <c r="F118"/>
  <c r="F120"/>
  <c r="F129"/>
  <c r="F91"/>
  <c r="F141"/>
  <c r="F145"/>
  <c r="F147"/>
  <c r="F149"/>
  <c r="F152"/>
  <c r="F140"/>
  <c r="F52"/>
  <c r="F157"/>
  <c r="F156"/>
  <c r="F155"/>
  <c r="F43"/>
  <c r="F187"/>
</calcChain>
</file>

<file path=xl/sharedStrings.xml><?xml version="1.0" encoding="utf-8"?>
<sst xmlns="http://schemas.openxmlformats.org/spreadsheetml/2006/main" count="225" uniqueCount="197">
  <si>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</si>
  <si>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</si>
  <si>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</si>
  <si>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</si>
  <si>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</si>
  <si>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</si>
  <si>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</si>
  <si>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</si>
  <si>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</si>
  <si>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</si>
  <si>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</si>
  <si>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</si>
  <si>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</si>
  <si>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</si>
  <si>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</si>
  <si>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</si>
  <si>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</si>
  <si>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</si>
  <si>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</si>
  <si>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</si>
  <si>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</si>
  <si>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</si>
  <si>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</si>
  <si>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</si>
  <si>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</si>
  <si>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</si>
  <si>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</si>
  <si>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</si>
  <si>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</si>
  <si>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</si>
  <si>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</si>
  <si>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</si>
  <si>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</si>
  <si>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</si>
  <si>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</si>
  <si>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</si>
  <si>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</si>
  <si>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</si>
  <si>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</si>
  <si>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</si>
  <si>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</si>
  <si>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</si>
  <si>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</si>
  <si>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</si>
  <si>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</si>
  <si>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</si>
  <si>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</si>
  <si>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</si>
  <si>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</si>
  <si>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</si>
  <si>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</si>
  <si>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</si>
  <si>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</si>
  <si>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</si>
  <si>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</si>
  <si>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</si>
  <si>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</si>
  <si>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</si>
  <si>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</si>
  <si>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</si>
  <si>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</si>
  <si>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</si>
  <si>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</si>
  <si>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</si>
  <si>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</si>
  <si>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</si>
  <si>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</si>
  <si>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</si>
  <si>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</si>
  <si>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</si>
  <si>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</si>
  <si>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</si>
  <si>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>PRIHODI UKUPNO</t>
  </si>
  <si>
    <t>PRIHODI POSLOVANJA</t>
  </si>
  <si>
    <t>RASHODI UKUPNO</t>
  </si>
  <si>
    <t>RASHODI POSLOVANJA</t>
  </si>
  <si>
    <t>RASHODI ZA NEFINANCIJSKU IMOVINU</t>
  </si>
  <si>
    <t>RAZLIKA- VIŠAK / MANJAK</t>
  </si>
  <si>
    <t>NETO FINANCIRANJE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</si>
  <si>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</si>
  <si>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</si>
  <si>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</si>
  <si>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</si>
  <si>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</si>
  <si>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Povećanje/ smanjenje</t>
  </si>
  <si>
    <t>PROJEKCIJA PLANA ZA 2018. I 2019. GODINU</t>
  </si>
  <si>
    <t>Plan za 2017.</t>
  </si>
  <si>
    <t>Projekcija plana za 2018.</t>
  </si>
  <si>
    <t>Projekcija plana za 2019.</t>
  </si>
  <si>
    <t>PRIHODI OD PRODAJE NEFINANCIJSKE IMOVINE</t>
  </si>
  <si>
    <t>,</t>
  </si>
  <si>
    <t>VIŠAK / MANJAK IZ PRETHODNE GODINE</t>
  </si>
  <si>
    <t>PRIMICI OD FINANCIJSKE IMOVINE I ZADUŽIVANJA</t>
  </si>
  <si>
    <t>IZDACI ZA FINANCIJSU IMOVINU I OTPLATU ZAJMOVA</t>
  </si>
  <si>
    <t>VIŠAK / MANJAK + NETO FINANCIRANJE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</si>
  <si>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</si>
  <si>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</si>
  <si>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</si>
  <si>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</si>
  <si>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</si>
  <si>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</si>
  <si>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</si>
  <si>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</si>
  <si>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</si>
  <si>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</si>
  <si>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</si>
  <si>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</si>
  <si>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</si>
  <si>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</si>
  <si>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</si>
  <si>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</si>
  <si>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</si>
  <si>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</si>
  <si>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</si>
  <si>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</si>
  <si>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</si>
  <si>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</si>
  <si>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</si>
  <si>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</si>
  <si>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</si>
  <si>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</si>
  <si>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</si>
  <si>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</si>
  <si>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</si>
  <si>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</si>
  <si>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</si>
  <si>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</si>
  <si>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</si>
  <si>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</si>
  <si>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</si>
  <si>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</si>
  <si>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</si>
  <si>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</si>
  <si>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</si>
  <si>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</si>
  <si>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</si>
  <si>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</si>
  <si>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</si>
  <si>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</si>
  <si>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</si>
  <si>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</si>
  <si>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</si>
  <si>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</si>
  <si>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</si>
  <si>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</si>
  <si>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</si>
  <si>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</si>
  <si>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</si>
  <si>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</si>
  <si>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</si>
  <si>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</si>
  <si>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</si>
  <si>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</si>
  <si>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</si>
  <si>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</si>
  <si>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</si>
  <si>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</si>
  <si>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</si>
  <si>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</si>
  <si>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</si>
  <si>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</si>
  <si>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</si>
  <si>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</si>
  <si>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</si>
  <si>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</si>
  <si>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</si>
  <si>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</si>
  <si>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</si>
  <si>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</si>
  <si>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</si>
  <si>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</si>
  <si>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</si>
  <si>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</si>
  <si>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</si>
  <si>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</si>
  <si>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</si>
  <si>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</si>
  <si>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</si>
  <si>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</si>
  <si>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</si>
  <si>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</si>
  <si>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</si>
  <si>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</si>
  <si>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</si>
  <si>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 xml:space="preserve">FINANCIJSKI PLAN GLAZBENE ŠKOLE JOSIPA RUNJANINA ZA 2017. </t>
  </si>
  <si>
    <t>Telefoni i ostali uređaji</t>
  </si>
  <si>
    <t>Ravnatelj: ______________________</t>
  </si>
  <si>
    <t>Predsjednik Školskog odbora: ______________________</t>
  </si>
  <si>
    <t>Novč.naknada zbog nezapoš.invalida</t>
  </si>
  <si>
    <t xml:space="preserve">IV. IZMJENE I DOPUNE </t>
  </si>
  <si>
    <t>Plan 2017. od 04.12.2017.</t>
  </si>
  <si>
    <t>OPĆI DIO IV. IZMJENE I DOPUNE</t>
  </si>
  <si>
    <t>Plan za 2017. od 10.11.2017.</t>
  </si>
  <si>
    <t>Novi plan od 04.12.2017.</t>
  </si>
  <si>
    <t xml:space="preserve">                                 M.P.                                 04.12.2017.</t>
  </si>
  <si>
    <t>Datum: 04.12.2017.</t>
  </si>
  <si>
    <t>Licence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</si>
</sst>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26" fillId="0" borderId="0"/>
    <xf numFmtId="0" fontId="1" fillId="0" borderId="0"/>
  </cellStyleXfs>
  <cellXfs count="333">
    <xf numFmtId="0" fontId="0" fillId="0" borderId="0" xfId="0"/>
    <xf numFmtId="0" fontId="7" fillId="0" borderId="0" xfId="1" applyFont="1"/>
    <xf numFmtId="0" fontId="6" fillId="4" borderId="13" xfId="1" applyFont="1" applyFill="1" applyBorder="1"/>
    <xf numFmtId="49" fontId="6" fillId="4" borderId="14" xfId="1" applyNumberFormat="1" applyFont="1" applyFill="1" applyBorder="1" applyAlignment="1">
      <alignment horizontal="center" wrapText="1"/>
    </xf>
    <xf numFmtId="49" fontId="6" fillId="4" borderId="15" xfId="1" applyNumberFormat="1" applyFont="1" applyFill="1" applyBorder="1" applyAlignment="1">
      <alignment horizontal="center" wrapText="1"/>
    </xf>
    <xf numFmtId="0" fontId="6" fillId="4" borderId="16" xfId="1" applyFont="1" applyFill="1" applyBorder="1"/>
    <xf numFmtId="4" fontId="6" fillId="4" borderId="6" xfId="1" applyNumberFormat="1" applyFont="1" applyFill="1" applyBorder="1" applyAlignment="1">
      <alignment horizontal="right" wrapText="1"/>
    </xf>
    <xf numFmtId="0" fontId="7" fillId="4" borderId="17" xfId="1" applyFont="1" applyFill="1" applyBorder="1"/>
    <xf numFmtId="4" fontId="7" fillId="4" borderId="2" xfId="1" applyNumberFormat="1" applyFont="1" applyFill="1" applyBorder="1" applyAlignment="1">
      <alignment horizontal="right" wrapText="1"/>
    </xf>
    <xf numFmtId="4" fontId="7" fillId="4" borderId="18" xfId="1" applyNumberFormat="1" applyFont="1" applyFill="1" applyBorder="1" applyAlignment="1">
      <alignment horizontal="right" wrapText="1"/>
    </xf>
    <xf numFmtId="0" fontId="6" fillId="4" borderId="17" xfId="1" applyFont="1" applyFill="1" applyBorder="1"/>
    <xf numFmtId="3" fontId="6" fillId="4" borderId="19" xfId="1" applyNumberFormat="1" applyFont="1" applyFill="1" applyBorder="1" applyAlignment="1">
      <alignment horizontal="left"/>
    </xf>
    <xf numFmtId="4" fontId="6" fillId="4" borderId="8" xfId="1" applyNumberFormat="1" applyFont="1" applyFill="1" applyBorder="1" applyAlignment="1">
      <alignment horizontal="right"/>
    </xf>
    <xf numFmtId="4" fontId="6" fillId="4" borderId="20" xfId="1" applyNumberFormat="1" applyFont="1" applyFill="1" applyBorder="1" applyAlignment="1">
      <alignment horizontal="right"/>
    </xf>
    <xf numFmtId="3" fontId="7" fillId="4" borderId="0" xfId="1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>
      <alignment horizontal="right"/>
    </xf>
    <xf numFmtId="3" fontId="7" fillId="4" borderId="21" xfId="1" applyNumberFormat="1" applyFont="1" applyFill="1" applyBorder="1" applyAlignment="1">
      <alignment horizontal="left"/>
    </xf>
    <xf numFmtId="3" fontId="7" fillId="4" borderId="22" xfId="1" applyNumberFormat="1" applyFont="1" applyFill="1" applyBorder="1" applyAlignment="1">
      <alignment horizontal="right" wrapText="1"/>
    </xf>
    <xf numFmtId="3" fontId="7" fillId="4" borderId="23" xfId="1" applyNumberFormat="1" applyFont="1" applyFill="1" applyBorder="1" applyAlignment="1">
      <alignment horizontal="right" wrapText="1"/>
    </xf>
    <xf numFmtId="0" fontId="8" fillId="4" borderId="19" xfId="1" applyNumberFormat="1" applyFont="1" applyFill="1" applyBorder="1" applyAlignment="1">
      <alignment horizontal="left"/>
    </xf>
    <xf numFmtId="4" fontId="9" fillId="4" borderId="8" xfId="1" applyNumberFormat="1" applyFont="1" applyFill="1" applyBorder="1" applyAlignment="1">
      <alignment horizontal="right"/>
    </xf>
    <xf numFmtId="4" fontId="9" fillId="4" borderId="20" xfId="1" applyNumberFormat="1" applyFont="1" applyFill="1" applyBorder="1" applyAlignment="1">
      <alignment horizontal="right"/>
    </xf>
    <xf numFmtId="0" fontId="8" fillId="4" borderId="0" xfId="1" applyNumberFormat="1" applyFont="1" applyFill="1" applyBorder="1" applyAlignment="1">
      <alignment horizontal="left"/>
    </xf>
    <xf numFmtId="3" fontId="9" fillId="4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wrapText="1"/>
    </xf>
    <xf numFmtId="3" fontId="6" fillId="0" borderId="0" xfId="1" applyNumberFormat="1" applyFont="1" applyBorder="1"/>
    <xf numFmtId="0" fontId="7" fillId="4" borderId="24" xfId="1" applyNumberFormat="1" applyFont="1" applyFill="1" applyBorder="1" applyAlignment="1">
      <alignment horizontal="left" wrapText="1"/>
    </xf>
    <xf numFmtId="4" fontId="7" fillId="4" borderId="25" xfId="1" applyNumberFormat="1" applyFont="1" applyFill="1" applyBorder="1" applyAlignment="1">
      <alignment horizontal="right" wrapText="1"/>
    </xf>
    <xf numFmtId="4" fontId="7" fillId="4" borderId="26" xfId="1" applyNumberFormat="1" applyFont="1" applyFill="1" applyBorder="1" applyAlignment="1">
      <alignment horizontal="right" wrapText="1"/>
    </xf>
    <xf numFmtId="0" fontId="7" fillId="4" borderId="27" xfId="1" applyNumberFormat="1" applyFont="1" applyFill="1" applyBorder="1" applyAlignment="1">
      <alignment horizontal="left"/>
    </xf>
    <xf numFmtId="4" fontId="7" fillId="4" borderId="28" xfId="1" applyNumberFormat="1" applyFont="1" applyFill="1" applyBorder="1" applyAlignment="1">
      <alignment horizontal="right"/>
    </xf>
    <xf numFmtId="4" fontId="7" fillId="4" borderId="29" xfId="1" applyNumberFormat="1" applyFont="1" applyFill="1" applyBorder="1" applyAlignment="1">
      <alignment horizontal="right"/>
    </xf>
    <xf numFmtId="0" fontId="7" fillId="4" borderId="30" xfId="1" applyNumberFormat="1" applyFont="1" applyFill="1" applyBorder="1"/>
    <xf numFmtId="4" fontId="7" fillId="4" borderId="9" xfId="1" applyNumberFormat="1" applyFont="1" applyFill="1" applyBorder="1" applyAlignment="1">
      <alignment horizontal="right"/>
    </xf>
    <xf numFmtId="4" fontId="7" fillId="4" borderId="31" xfId="1" applyNumberFormat="1" applyFont="1" applyFill="1" applyBorder="1" applyAlignment="1">
      <alignment horizontal="right"/>
    </xf>
    <xf numFmtId="4" fontId="7" fillId="4" borderId="32" xfId="1" applyNumberFormat="1" applyFont="1" applyFill="1" applyBorder="1" applyAlignment="1">
      <alignment horizontal="right"/>
    </xf>
    <xf numFmtId="0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right"/>
    </xf>
    <xf numFmtId="0" fontId="7" fillId="4" borderId="33" xfId="1" applyNumberFormat="1" applyFont="1" applyFill="1" applyBorder="1" applyAlignment="1">
      <alignment horizontal="left"/>
    </xf>
    <xf numFmtId="4" fontId="6" fillId="4" borderId="34" xfId="1" applyNumberFormat="1" applyFont="1" applyFill="1" applyBorder="1" applyAlignment="1">
      <alignment horizontal="right"/>
    </xf>
    <xf numFmtId="4" fontId="6" fillId="4" borderId="35" xfId="1" applyNumberFormat="1" applyFont="1" applyFill="1" applyBorder="1" applyAlignment="1">
      <alignment horizontal="right"/>
    </xf>
    <xf numFmtId="0" fontId="7" fillId="0" borderId="0" xfId="0" applyFont="1"/>
    <xf numFmtId="4" fontId="7" fillId="4" borderId="0" xfId="1" applyNumberFormat="1" applyFont="1" applyFill="1" applyBorder="1" applyAlignment="1">
      <alignment horizontal="right" wrapText="1"/>
    </xf>
    <xf numFmtId="3" fontId="13" fillId="0" borderId="0" xfId="0" applyNumberFormat="1" applyFont="1"/>
    <xf numFmtId="4" fontId="13" fillId="0" borderId="0" xfId="0" applyNumberFormat="1" applyFont="1"/>
    <xf numFmtId="0" fontId="15" fillId="0" borderId="0" xfId="0" applyFont="1" applyAlignment="1">
      <alignment horizontal="center" wrapText="1"/>
    </xf>
    <xf numFmtId="0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3" fontId="14" fillId="0" borderId="1" xfId="0" quotePrefix="1" applyNumberFormat="1" applyFont="1" applyBorder="1" applyAlignment="1">
      <alignment horizontal="left"/>
    </xf>
    <xf numFmtId="3" fontId="15" fillId="0" borderId="0" xfId="0" applyNumberFormat="1" applyFont="1" applyBorder="1"/>
    <xf numFmtId="4" fontId="15" fillId="0" borderId="0" xfId="0" applyNumberFormat="1" applyFont="1" applyBorder="1"/>
    <xf numFmtId="3" fontId="15" fillId="0" borderId="0" xfId="0" applyNumberFormat="1" applyFont="1" applyBorder="1" applyAlignment="1">
      <alignment wrapText="1"/>
    </xf>
    <xf numFmtId="3" fontId="15" fillId="0" borderId="0" xfId="0" applyNumberFormat="1" applyFont="1"/>
    <xf numFmtId="4" fontId="15" fillId="0" borderId="0" xfId="0" applyNumberFormat="1" applyFont="1"/>
    <xf numFmtId="3" fontId="14" fillId="0" borderId="0" xfId="0" applyNumberFormat="1" applyFont="1" applyAlignment="1">
      <alignment horizontal="left"/>
    </xf>
    <xf numFmtId="3" fontId="14" fillId="0" borderId="0" xfId="0" applyNumberFormat="1" applyFont="1"/>
    <xf numFmtId="4" fontId="14" fillId="0" borderId="0" xfId="0" applyNumberFormat="1" applyFont="1"/>
    <xf numFmtId="3" fontId="15" fillId="0" borderId="0" xfId="0" applyNumberFormat="1" applyFont="1" applyAlignment="1">
      <alignment wrapText="1"/>
    </xf>
    <xf numFmtId="3" fontId="14" fillId="0" borderId="0" xfId="0" quotePrefix="1" applyNumberFormat="1" applyFont="1" applyAlignment="1">
      <alignment horizontal="left"/>
    </xf>
    <xf numFmtId="3" fontId="16" fillId="0" borderId="0" xfId="0" applyNumberFormat="1" applyFont="1" applyBorder="1" applyAlignment="1">
      <alignment horizontal="left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right"/>
    </xf>
    <xf numFmtId="4" fontId="14" fillId="3" borderId="2" xfId="2" applyNumberFormat="1" applyFont="1" applyFill="1" applyBorder="1" applyAlignment="1">
      <alignment horizontal="right"/>
    </xf>
    <xf numFmtId="3" fontId="16" fillId="0" borderId="0" xfId="0" applyNumberFormat="1" applyFont="1" applyAlignment="1">
      <alignment horizontal="left" vertical="center" wrapText="1"/>
    </xf>
    <xf numFmtId="3" fontId="16" fillId="0" borderId="0" xfId="0" applyNumberFormat="1" applyFont="1" applyAlignment="1">
      <alignment horizontal="center" vertical="center"/>
    </xf>
    <xf numFmtId="3" fontId="16" fillId="4" borderId="0" xfId="0" applyNumberFormat="1" applyFont="1" applyFill="1" applyAlignment="1">
      <alignment horizontal="center" vertical="center"/>
    </xf>
    <xf numFmtId="4" fontId="16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Alignment="1">
      <alignment horizontal="left" vertical="center"/>
    </xf>
    <xf numFmtId="4" fontId="14" fillId="0" borderId="2" xfId="0" quotePrefix="1" applyNumberFormat="1" applyFont="1" applyBorder="1" applyAlignment="1">
      <alignment horizontal="right" wrapText="1"/>
    </xf>
    <xf numFmtId="4" fontId="16" fillId="0" borderId="0" xfId="0" applyNumberFormat="1" applyFont="1" applyAlignment="1">
      <alignment horizontal="left" vertical="center" wrapText="1"/>
    </xf>
    <xf numFmtId="3" fontId="16" fillId="0" borderId="0" xfId="0" applyNumberFormat="1" applyFont="1" applyAlignment="1">
      <alignment horizontal="center"/>
    </xf>
    <xf numFmtId="43" fontId="15" fillId="0" borderId="0" xfId="2" applyFont="1" applyBorder="1"/>
    <xf numFmtId="4" fontId="15" fillId="0" borderId="0" xfId="2" applyNumberFormat="1" applyFont="1" applyBorder="1"/>
    <xf numFmtId="4" fontId="14" fillId="4" borderId="0" xfId="0" applyNumberFormat="1" applyFont="1" applyFill="1" applyBorder="1"/>
    <xf numFmtId="43" fontId="14" fillId="0" borderId="0" xfId="2" applyFont="1" applyBorder="1"/>
    <xf numFmtId="4" fontId="14" fillId="0" borderId="0" xfId="2" applyNumberFormat="1" applyFont="1" applyBorder="1"/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3" fillId="0" borderId="0" xfId="0" applyNumberFormat="1" applyFont="1" applyAlignment="1">
      <alignment wrapText="1"/>
    </xf>
    <xf numFmtId="3" fontId="14" fillId="0" borderId="0" xfId="0" quotePrefix="1" applyNumberFormat="1" applyFont="1" applyBorder="1" applyAlignment="1">
      <alignment horizontal="left"/>
    </xf>
    <xf numFmtId="4" fontId="14" fillId="0" borderId="0" xfId="0" quotePrefix="1" applyNumberFormat="1" applyFont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4" fontId="12" fillId="0" borderId="0" xfId="0" quotePrefix="1" applyNumberFormat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 wrapText="1"/>
    </xf>
    <xf numFmtId="3" fontId="17" fillId="0" borderId="0" xfId="0" quotePrefix="1" applyNumberFormat="1" applyFont="1" applyFill="1" applyBorder="1" applyAlignment="1">
      <alignment horizontal="left"/>
    </xf>
    <xf numFmtId="0" fontId="14" fillId="0" borderId="0" xfId="0" applyNumberFormat="1" applyFont="1" applyBorder="1" applyAlignment="1">
      <alignment horizontal="center"/>
    </xf>
    <xf numFmtId="4" fontId="14" fillId="0" borderId="0" xfId="0" applyNumberFormat="1" applyFont="1" applyBorder="1" applyAlignment="1">
      <alignment horizontal="center"/>
    </xf>
    <xf numFmtId="0" fontId="14" fillId="0" borderId="0" xfId="0" applyNumberFormat="1" applyFont="1" applyBorder="1" applyAlignment="1">
      <alignment horizontal="center" wrapText="1"/>
    </xf>
    <xf numFmtId="4" fontId="14" fillId="0" borderId="0" xfId="0" applyNumberFormat="1" applyFont="1" applyBorder="1" applyAlignment="1">
      <alignment horizontal="center" wrapText="1"/>
    </xf>
    <xf numFmtId="0" fontId="18" fillId="0" borderId="0" xfId="0" applyNumberFormat="1" applyFont="1" applyBorder="1" applyAlignment="1">
      <alignment horizontal="center" wrapText="1"/>
    </xf>
    <xf numFmtId="3" fontId="13" fillId="0" borderId="0" xfId="0" applyNumberFormat="1" applyFont="1" applyBorder="1"/>
    <xf numFmtId="3" fontId="14" fillId="0" borderId="0" xfId="0" quotePrefix="1" applyNumberFormat="1" applyFont="1" applyFill="1" applyBorder="1" applyAlignment="1">
      <alignment horizontal="left"/>
    </xf>
    <xf numFmtId="3" fontId="14" fillId="0" borderId="0" xfId="0" applyNumberFormat="1" applyFont="1" applyBorder="1"/>
    <xf numFmtId="0" fontId="14" fillId="6" borderId="10" xfId="0" quotePrefix="1" applyNumberFormat="1" applyFont="1" applyFill="1" applyBorder="1" applyAlignment="1">
      <alignment horizontal="center" vertical="center" wrapText="1"/>
    </xf>
    <xf numFmtId="0" fontId="14" fillId="6" borderId="11" xfId="0" applyNumberFormat="1" applyFont="1" applyFill="1" applyBorder="1" applyAlignment="1">
      <alignment horizontal="center" vertical="center" wrapText="1"/>
    </xf>
    <xf numFmtId="4" fontId="14" fillId="6" borderId="11" xfId="0" applyNumberFormat="1" applyFont="1" applyFill="1" applyBorder="1" applyAlignment="1">
      <alignment horizontal="center" vertical="center" wrapText="1"/>
    </xf>
    <xf numFmtId="3" fontId="14" fillId="6" borderId="11" xfId="0" applyNumberFormat="1" applyFont="1" applyFill="1" applyBorder="1" applyAlignment="1">
      <alignment horizontal="center" vertical="center" wrapText="1"/>
    </xf>
    <xf numFmtId="3" fontId="14" fillId="6" borderId="11" xfId="0" quotePrefix="1" applyNumberFormat="1" applyFont="1" applyFill="1" applyBorder="1" applyAlignment="1">
      <alignment horizontal="center" vertical="center" wrapText="1"/>
    </xf>
    <xf numFmtId="3" fontId="14" fillId="6" borderId="12" xfId="0" quotePrefix="1" applyNumberFormat="1" applyFont="1" applyFill="1" applyBorder="1" applyAlignment="1">
      <alignment horizontal="center" vertical="center" wrapText="1"/>
    </xf>
    <xf numFmtId="0" fontId="19" fillId="5" borderId="3" xfId="0" quotePrefix="1" applyNumberFormat="1" applyFont="1" applyFill="1" applyBorder="1" applyAlignment="1">
      <alignment horizontal="left" vertical="center" wrapText="1"/>
    </xf>
    <xf numFmtId="3" fontId="13" fillId="4" borderId="0" xfId="0" applyNumberFormat="1" applyFont="1" applyFill="1"/>
    <xf numFmtId="0" fontId="14" fillId="3" borderId="8" xfId="0" applyNumberFormat="1" applyFont="1" applyFill="1" applyBorder="1" applyAlignment="1">
      <alignment horizontal="center"/>
    </xf>
    <xf numFmtId="4" fontId="14" fillId="3" borderId="8" xfId="0" applyNumberFormat="1" applyFont="1" applyFill="1" applyBorder="1"/>
    <xf numFmtId="0" fontId="14" fillId="3" borderId="5" xfId="0" applyNumberFormat="1" applyFont="1" applyFill="1" applyBorder="1" applyAlignment="1">
      <alignment horizontal="center"/>
    </xf>
    <xf numFmtId="3" fontId="18" fillId="3" borderId="0" xfId="0" applyNumberFormat="1" applyFont="1" applyFill="1"/>
    <xf numFmtId="3" fontId="18" fillId="4" borderId="0" xfId="0" applyNumberFormat="1" applyFont="1" applyFill="1"/>
    <xf numFmtId="0" fontId="15" fillId="0" borderId="5" xfId="0" applyNumberFormat="1" applyFont="1" applyBorder="1" applyAlignment="1">
      <alignment horizontal="center"/>
    </xf>
    <xf numFmtId="0" fontId="14" fillId="3" borderId="2" xfId="0" applyNumberFormat="1" applyFont="1" applyFill="1" applyBorder="1" applyAlignment="1">
      <alignment horizontal="center"/>
    </xf>
    <xf numFmtId="0" fontId="15" fillId="0" borderId="4" xfId="0" applyNumberFormat="1" applyFont="1" applyBorder="1" applyAlignment="1">
      <alignment horizontal="center"/>
    </xf>
    <xf numFmtId="0" fontId="14" fillId="3" borderId="4" xfId="0" applyNumberFormat="1" applyFont="1" applyFill="1" applyBorder="1" applyAlignment="1">
      <alignment horizontal="center"/>
    </xf>
    <xf numFmtId="0" fontId="14" fillId="3" borderId="5" xfId="0" applyNumberFormat="1" applyFont="1" applyFill="1" applyBorder="1" applyAlignment="1">
      <alignment horizontal="center" wrapText="1"/>
    </xf>
    <xf numFmtId="0" fontId="15" fillId="7" borderId="5" xfId="0" applyNumberFormat="1" applyFont="1" applyFill="1" applyBorder="1" applyAlignment="1">
      <alignment horizontal="center"/>
    </xf>
    <xf numFmtId="0" fontId="15" fillId="7" borderId="5" xfId="0" applyNumberFormat="1" applyFont="1" applyFill="1" applyBorder="1" applyAlignment="1">
      <alignment horizontal="center" wrapText="1"/>
    </xf>
    <xf numFmtId="3" fontId="13" fillId="7" borderId="0" xfId="0" applyNumberFormat="1" applyFont="1" applyFill="1"/>
    <xf numFmtId="0" fontId="15" fillId="0" borderId="5" xfId="0" applyNumberFormat="1" applyFont="1" applyBorder="1" applyAlignment="1">
      <alignment horizontal="center" wrapText="1"/>
    </xf>
    <xf numFmtId="0" fontId="14" fillId="3" borderId="2" xfId="0" applyNumberFormat="1" applyFont="1" applyFill="1" applyBorder="1" applyAlignment="1">
      <alignment horizontal="center" wrapText="1"/>
    </xf>
    <xf numFmtId="0" fontId="15" fillId="7" borderId="2" xfId="0" applyNumberFormat="1" applyFont="1" applyFill="1" applyBorder="1" applyAlignment="1">
      <alignment horizontal="center"/>
    </xf>
    <xf numFmtId="0" fontId="15" fillId="7" borderId="2" xfId="0" applyNumberFormat="1" applyFont="1" applyFill="1" applyBorder="1" applyAlignment="1">
      <alignment horizontal="center" wrapText="1"/>
    </xf>
    <xf numFmtId="0" fontId="15" fillId="0" borderId="2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center" wrapText="1"/>
    </xf>
    <xf numFmtId="0" fontId="15" fillId="4" borderId="2" xfId="0" applyNumberFormat="1" applyFont="1" applyFill="1" applyBorder="1" applyAlignment="1">
      <alignment horizontal="center"/>
    </xf>
    <xf numFmtId="0" fontId="15" fillId="4" borderId="2" xfId="0" applyNumberFormat="1" applyFont="1" applyFill="1" applyBorder="1" applyAlignment="1">
      <alignment horizontal="center" wrapText="1"/>
    </xf>
    <xf numFmtId="0" fontId="15" fillId="7" borderId="2" xfId="0" applyNumberFormat="1" applyFont="1" applyFill="1" applyBorder="1"/>
    <xf numFmtId="0" fontId="15" fillId="4" borderId="2" xfId="0" applyNumberFormat="1" applyFont="1" applyFill="1" applyBorder="1"/>
    <xf numFmtId="0" fontId="15" fillId="7" borderId="4" xfId="0" applyNumberFormat="1" applyFont="1" applyFill="1" applyBorder="1" applyAlignment="1">
      <alignment horizontal="center"/>
    </xf>
    <xf numFmtId="0" fontId="15" fillId="7" borderId="4" xfId="0" applyNumberFormat="1" applyFont="1" applyFill="1" applyBorder="1" applyAlignment="1">
      <alignment horizontal="center" wrapText="1"/>
    </xf>
    <xf numFmtId="3" fontId="18" fillId="7" borderId="0" xfId="0" applyNumberFormat="1" applyFont="1" applyFill="1"/>
    <xf numFmtId="0" fontId="15" fillId="4" borderId="4" xfId="0" applyNumberFormat="1" applyFont="1" applyFill="1" applyBorder="1" applyAlignment="1">
      <alignment horizontal="center"/>
    </xf>
    <xf numFmtId="0" fontId="15" fillId="4" borderId="4" xfId="0" applyNumberFormat="1" applyFont="1" applyFill="1" applyBorder="1" applyAlignment="1">
      <alignment horizontal="center" wrapText="1"/>
    </xf>
    <xf numFmtId="0" fontId="15" fillId="0" borderId="4" xfId="0" applyNumberFormat="1" applyFont="1" applyFill="1" applyBorder="1" applyAlignment="1">
      <alignment horizontal="center"/>
    </xf>
    <xf numFmtId="0" fontId="15" fillId="0" borderId="4" xfId="0" applyNumberFormat="1" applyFont="1" applyFill="1" applyBorder="1" applyAlignment="1">
      <alignment horizontal="center" wrapText="1"/>
    </xf>
    <xf numFmtId="0" fontId="15" fillId="0" borderId="4" xfId="0" applyNumberFormat="1" applyFont="1" applyBorder="1" applyAlignment="1">
      <alignment horizontal="center" wrapText="1"/>
    </xf>
    <xf numFmtId="3" fontId="15" fillId="7" borderId="2" xfId="0" applyNumberFormat="1" applyFont="1" applyFill="1" applyBorder="1" applyAlignment="1">
      <alignment horizontal="center"/>
    </xf>
    <xf numFmtId="3" fontId="15" fillId="4" borderId="4" xfId="0" applyNumberFormat="1" applyFont="1" applyFill="1" applyBorder="1" applyAlignment="1">
      <alignment horizontal="center"/>
    </xf>
    <xf numFmtId="0" fontId="15" fillId="7" borderId="6" xfId="0" applyNumberFormat="1" applyFont="1" applyFill="1" applyBorder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7" borderId="7" xfId="0" applyNumberFormat="1" applyFont="1" applyFill="1" applyBorder="1" applyAlignment="1">
      <alignment horizontal="center"/>
    </xf>
    <xf numFmtId="0" fontId="15" fillId="7" borderId="36" xfId="0" applyNumberFormat="1" applyFont="1" applyFill="1" applyBorder="1" applyAlignment="1">
      <alignment horizontal="center"/>
    </xf>
    <xf numFmtId="0" fontId="19" fillId="5" borderId="3" xfId="0" applyNumberFormat="1" applyFont="1" applyFill="1" applyBorder="1" applyAlignment="1">
      <alignment horizontal="left"/>
    </xf>
    <xf numFmtId="0" fontId="14" fillId="3" borderId="3" xfId="0" applyNumberFormat="1" applyFont="1" applyFill="1" applyBorder="1" applyAlignment="1">
      <alignment horizontal="center"/>
    </xf>
    <xf numFmtId="3" fontId="14" fillId="3" borderId="4" xfId="0" applyNumberFormat="1" applyFont="1" applyFill="1" applyBorder="1" applyAlignment="1">
      <alignment horizontal="center" wrapText="1"/>
    </xf>
    <xf numFmtId="3" fontId="14" fillId="3" borderId="4" xfId="0" applyNumberFormat="1" applyFont="1" applyFill="1" applyBorder="1" applyAlignment="1">
      <alignment horizontal="center"/>
    </xf>
    <xf numFmtId="0" fontId="15" fillId="4" borderId="3" xfId="0" applyNumberFormat="1" applyFont="1" applyFill="1" applyBorder="1" applyAlignment="1">
      <alignment horizontal="center"/>
    </xf>
    <xf numFmtId="0" fontId="14" fillId="3" borderId="8" xfId="0" applyNumberFormat="1" applyFont="1" applyFill="1" applyBorder="1" applyAlignment="1">
      <alignment horizontal="center" wrapText="1" shrinkToFit="1"/>
    </xf>
    <xf numFmtId="49" fontId="14" fillId="3" borderId="5" xfId="0" applyNumberFormat="1" applyFont="1" applyFill="1" applyBorder="1" applyAlignment="1">
      <alignment horizontal="center" shrinkToFit="1"/>
    </xf>
    <xf numFmtId="49" fontId="15" fillId="7" borderId="5" xfId="0" applyNumberFormat="1" applyFont="1" applyFill="1" applyBorder="1" applyAlignment="1">
      <alignment horizontal="center" shrinkToFit="1"/>
    </xf>
    <xf numFmtId="0" fontId="15" fillId="0" borderId="5" xfId="0" applyNumberFormat="1" applyFont="1" applyFill="1" applyBorder="1" applyAlignment="1">
      <alignment horizontal="center"/>
    </xf>
    <xf numFmtId="49" fontId="15" fillId="0" borderId="5" xfId="0" applyNumberFormat="1" applyFont="1" applyFill="1" applyBorder="1" applyAlignment="1">
      <alignment horizontal="center" shrinkToFit="1"/>
    </xf>
    <xf numFmtId="0" fontId="15" fillId="4" borderId="5" xfId="0" applyNumberFormat="1" applyFont="1" applyFill="1" applyBorder="1" applyAlignment="1">
      <alignment horizontal="center"/>
    </xf>
    <xf numFmtId="49" fontId="15" fillId="4" borderId="5" xfId="0" applyNumberFormat="1" applyFont="1" applyFill="1" applyBorder="1" applyAlignment="1">
      <alignment horizontal="center" shrinkToFit="1"/>
    </xf>
    <xf numFmtId="49" fontId="14" fillId="3" borderId="2" xfId="0" applyNumberFormat="1" applyFont="1" applyFill="1" applyBorder="1" applyAlignment="1">
      <alignment horizontal="center" shrinkToFit="1"/>
    </xf>
    <xf numFmtId="49" fontId="15" fillId="7" borderId="2" xfId="0" applyNumberFormat="1" applyFont="1" applyFill="1" applyBorder="1" applyAlignment="1">
      <alignment horizontal="center" shrinkToFit="1"/>
    </xf>
    <xf numFmtId="49" fontId="15" fillId="4" borderId="2" xfId="0" applyNumberFormat="1" applyFont="1" applyFill="1" applyBorder="1" applyAlignment="1">
      <alignment horizontal="center" shrinkToFit="1"/>
    </xf>
    <xf numFmtId="49" fontId="15" fillId="0" borderId="2" xfId="0" applyNumberFormat="1" applyFont="1" applyBorder="1" applyAlignment="1">
      <alignment horizontal="center" shrinkToFit="1"/>
    </xf>
    <xf numFmtId="0" fontId="15" fillId="3" borderId="2" xfId="0" applyNumberFormat="1" applyFont="1" applyFill="1" applyBorder="1" applyAlignment="1">
      <alignment horizontal="center"/>
    </xf>
    <xf numFmtId="0" fontId="14" fillId="3" borderId="2" xfId="0" quotePrefix="1" applyNumberFormat="1" applyFont="1" applyFill="1" applyBorder="1" applyAlignment="1">
      <alignment horizontal="center" vertical="justify"/>
    </xf>
    <xf numFmtId="0" fontId="15" fillId="4" borderId="0" xfId="0" applyNumberFormat="1" applyFont="1" applyFill="1" applyBorder="1" applyAlignment="1">
      <alignment horizontal="center"/>
    </xf>
    <xf numFmtId="0" fontId="14" fillId="4" borderId="0" xfId="0" quotePrefix="1" applyNumberFormat="1" applyFont="1" applyFill="1" applyBorder="1" applyAlignment="1">
      <alignment horizontal="center" vertical="justify"/>
    </xf>
    <xf numFmtId="3" fontId="14" fillId="4" borderId="0" xfId="0" applyNumberFormat="1" applyFont="1" applyFill="1" applyBorder="1"/>
    <xf numFmtId="0" fontId="15" fillId="0" borderId="0" xfId="0" applyNumberFormat="1" applyFont="1" applyBorder="1"/>
    <xf numFmtId="3" fontId="14" fillId="0" borderId="0" xfId="0" applyNumberFormat="1" applyFont="1" applyBorder="1" applyAlignment="1"/>
    <xf numFmtId="3" fontId="21" fillId="0" borderId="0" xfId="0" applyNumberFormat="1" applyFont="1"/>
    <xf numFmtId="4" fontId="14" fillId="0" borderId="0" xfId="0" applyNumberFormat="1" applyFont="1" applyBorder="1"/>
    <xf numFmtId="3" fontId="14" fillId="0" borderId="0" xfId="0" applyNumberFormat="1" applyFont="1" applyBorder="1" applyAlignment="1">
      <alignment horizontal="center"/>
    </xf>
    <xf numFmtId="3" fontId="15" fillId="0" borderId="1" xfId="0" applyNumberFormat="1" applyFont="1" applyBorder="1"/>
    <xf numFmtId="0" fontId="15" fillId="0" borderId="1" xfId="0" applyNumberFormat="1" applyFont="1" applyBorder="1" applyAlignment="1">
      <alignment horizontal="center"/>
    </xf>
    <xf numFmtId="0" fontId="15" fillId="0" borderId="0" xfId="0" applyNumberFormat="1" applyFont="1"/>
    <xf numFmtId="3" fontId="22" fillId="0" borderId="0" xfId="0" applyNumberFormat="1" applyFont="1" applyAlignment="1">
      <alignment horizontal="center"/>
    </xf>
    <xf numFmtId="3" fontId="15" fillId="0" borderId="0" xfId="0" applyNumberFormat="1" applyFont="1" applyBorder="1" applyAlignment="1">
      <alignment horizontal="left" indent="1"/>
    </xf>
    <xf numFmtId="4" fontId="15" fillId="0" borderId="0" xfId="0" applyNumberFormat="1" applyFont="1" applyBorder="1" applyAlignment="1">
      <alignment horizontal="left" indent="1"/>
    </xf>
    <xf numFmtId="0" fontId="15" fillId="4" borderId="0" xfId="0" applyFont="1" applyFill="1" applyAlignment="1">
      <alignment horizontal="center" wrapText="1"/>
    </xf>
    <xf numFmtId="3" fontId="13" fillId="4" borderId="0" xfId="0" applyNumberFormat="1" applyFont="1" applyFill="1" applyAlignment="1">
      <alignment wrapText="1"/>
    </xf>
    <xf numFmtId="4" fontId="23" fillId="4" borderId="4" xfId="0" applyNumberFormat="1" applyFont="1" applyFill="1" applyBorder="1" applyAlignment="1">
      <alignment horizontal="center" vertical="center" wrapText="1"/>
    </xf>
    <xf numFmtId="4" fontId="19" fillId="8" borderId="4" xfId="0" applyNumberFormat="1" applyFont="1" applyFill="1" applyBorder="1" applyAlignment="1">
      <alignment horizontal="center" vertical="center" wrapText="1"/>
    </xf>
    <xf numFmtId="0" fontId="19" fillId="8" borderId="4" xfId="0" applyNumberFormat="1" applyFont="1" applyFill="1" applyBorder="1" applyAlignment="1">
      <alignment horizontal="center" vertical="center" wrapText="1"/>
    </xf>
    <xf numFmtId="4" fontId="23" fillId="3" borderId="8" xfId="0" applyNumberFormat="1" applyFont="1" applyFill="1" applyBorder="1" applyAlignment="1">
      <alignment horizontal="center" vertical="center" wrapText="1"/>
    </xf>
    <xf numFmtId="4" fontId="23" fillId="3" borderId="6" xfId="0" applyNumberFormat="1" applyFont="1" applyFill="1" applyBorder="1" applyAlignment="1">
      <alignment horizontal="center" vertical="center" wrapText="1"/>
    </xf>
    <xf numFmtId="4" fontId="23" fillId="3" borderId="4" xfId="0" applyNumberFormat="1" applyFont="1" applyFill="1" applyBorder="1" applyAlignment="1">
      <alignment horizontal="center" vertical="center" wrapText="1"/>
    </xf>
    <xf numFmtId="4" fontId="23" fillId="7" borderId="4" xfId="0" applyNumberFormat="1" applyFont="1" applyFill="1" applyBorder="1" applyAlignment="1">
      <alignment horizontal="center" vertical="center" wrapText="1"/>
    </xf>
    <xf numFmtId="3" fontId="20" fillId="8" borderId="4" xfId="0" applyNumberFormat="1" applyFont="1" applyFill="1" applyBorder="1" applyAlignment="1">
      <alignment horizontal="center"/>
    </xf>
    <xf numFmtId="4" fontId="23" fillId="3" borderId="2" xfId="0" applyNumberFormat="1" applyFont="1" applyFill="1" applyBorder="1" applyAlignment="1">
      <alignment horizontal="center" vertical="center" wrapText="1"/>
    </xf>
    <xf numFmtId="4" fontId="23" fillId="4" borderId="2" xfId="0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wrapText="1"/>
    </xf>
    <xf numFmtId="4" fontId="6" fillId="4" borderId="2" xfId="1" applyNumberFormat="1" applyFont="1" applyFill="1" applyBorder="1" applyAlignment="1">
      <alignment horizontal="right" wrapText="1"/>
    </xf>
    <xf numFmtId="4" fontId="6" fillId="4" borderId="5" xfId="1" applyNumberFormat="1" applyFont="1" applyFill="1" applyBorder="1" applyAlignment="1">
      <alignment horizontal="right" wrapText="1"/>
    </xf>
    <xf numFmtId="4" fontId="9" fillId="4" borderId="9" xfId="1" applyNumberFormat="1" applyFont="1" applyFill="1" applyBorder="1" applyAlignment="1">
      <alignment horizontal="right"/>
    </xf>
    <xf numFmtId="3" fontId="7" fillId="4" borderId="14" xfId="1" applyNumberFormat="1" applyFont="1" applyFill="1" applyBorder="1" applyAlignment="1">
      <alignment horizontal="right" wrapText="1"/>
    </xf>
    <xf numFmtId="4" fontId="0" fillId="0" borderId="0" xfId="0" applyNumberFormat="1"/>
    <xf numFmtId="0" fontId="15" fillId="0" borderId="0" xfId="0" applyFont="1"/>
    <xf numFmtId="3" fontId="16" fillId="0" borderId="0" xfId="0" applyNumberFormat="1" applyFont="1" applyBorder="1" applyAlignment="1">
      <alignment horizontal="left" vertical="center" wrapText="1"/>
    </xf>
    <xf numFmtId="0" fontId="12" fillId="2" borderId="0" xfId="0" applyNumberFormat="1" applyFont="1" applyFill="1" applyBorder="1" applyAlignment="1">
      <alignment horizontal="center"/>
    </xf>
    <xf numFmtId="3" fontId="12" fillId="3" borderId="41" xfId="0" applyNumberFormat="1" applyFont="1" applyFill="1" applyBorder="1" applyAlignment="1">
      <alignment horizontal="center" vertical="center"/>
    </xf>
    <xf numFmtId="3" fontId="14" fillId="3" borderId="22" xfId="0" applyNumberFormat="1" applyFont="1" applyFill="1" applyBorder="1" applyAlignment="1">
      <alignment horizontal="center" vertical="center"/>
    </xf>
    <xf numFmtId="4" fontId="14" fillId="3" borderId="22" xfId="0" applyNumberFormat="1" applyFont="1" applyFill="1" applyBorder="1" applyAlignment="1">
      <alignment horizontal="center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 wrapText="1"/>
    </xf>
    <xf numFmtId="0" fontId="14" fillId="0" borderId="42" xfId="0" applyNumberFormat="1" applyFont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/>
    </xf>
    <xf numFmtId="3" fontId="14" fillId="3" borderId="43" xfId="0" applyNumberFormat="1" applyFont="1" applyFill="1" applyBorder="1" applyAlignment="1">
      <alignment horizontal="center"/>
    </xf>
    <xf numFmtId="4" fontId="14" fillId="3" borderId="20" xfId="0" applyNumberFormat="1" applyFont="1" applyFill="1" applyBorder="1"/>
    <xf numFmtId="4" fontId="14" fillId="3" borderId="8" xfId="0" applyNumberFormat="1" applyFont="1" applyFill="1" applyBorder="1" applyAlignment="1">
      <alignment horizontal="right"/>
    </xf>
    <xf numFmtId="4" fontId="14" fillId="3" borderId="4" xfId="0" applyNumberFormat="1" applyFont="1" applyFill="1" applyBorder="1" applyAlignment="1">
      <alignment horizontal="right"/>
    </xf>
    <xf numFmtId="4" fontId="15" fillId="0" borderId="2" xfId="0" applyNumberFormat="1" applyFont="1" applyBorder="1" applyAlignment="1">
      <alignment horizontal="right"/>
    </xf>
    <xf numFmtId="4" fontId="14" fillId="3" borderId="2" xfId="0" applyNumberFormat="1" applyFont="1" applyFill="1" applyBorder="1" applyAlignment="1">
      <alignment horizontal="right"/>
    </xf>
    <xf numFmtId="4" fontId="15" fillId="0" borderId="4" xfId="0" applyNumberFormat="1" applyFont="1" applyBorder="1" applyAlignment="1">
      <alignment horizontal="right"/>
    </xf>
    <xf numFmtId="4" fontId="19" fillId="8" borderId="4" xfId="0" applyNumberFormat="1" applyFont="1" applyFill="1" applyBorder="1" applyAlignment="1">
      <alignment horizontal="right" vertical="center" wrapText="1"/>
    </xf>
    <xf numFmtId="164" fontId="19" fillId="5" borderId="4" xfId="0" applyNumberFormat="1" applyFont="1" applyFill="1" applyBorder="1" applyAlignment="1">
      <alignment horizontal="right" vertical="center" wrapText="1"/>
    </xf>
    <xf numFmtId="4" fontId="19" fillId="5" borderId="4" xfId="0" applyNumberFormat="1" applyFont="1" applyFill="1" applyBorder="1" applyAlignment="1">
      <alignment horizontal="right" vertical="center" wrapText="1"/>
    </xf>
    <xf numFmtId="4" fontId="14" fillId="3" borderId="9" xfId="0" applyNumberFormat="1" applyFont="1" applyFill="1" applyBorder="1" applyAlignment="1">
      <alignment horizontal="right"/>
    </xf>
    <xf numFmtId="4" fontId="14" fillId="3" borderId="5" xfId="0" applyNumberFormat="1" applyFont="1" applyFill="1" applyBorder="1" applyAlignment="1">
      <alignment horizontal="right"/>
    </xf>
    <xf numFmtId="4" fontId="14" fillId="3" borderId="6" xfId="0" applyNumberFormat="1" applyFont="1" applyFill="1" applyBorder="1" applyAlignment="1">
      <alignment horizontal="right"/>
    </xf>
    <xf numFmtId="4" fontId="15" fillId="0" borderId="5" xfId="0" applyNumberFormat="1" applyFont="1" applyBorder="1" applyAlignment="1">
      <alignment horizontal="right"/>
    </xf>
    <xf numFmtId="4" fontId="15" fillId="3" borderId="5" xfId="0" applyNumberFormat="1" applyFont="1" applyFill="1" applyBorder="1" applyAlignment="1">
      <alignment horizontal="right"/>
    </xf>
    <xf numFmtId="4" fontId="15" fillId="3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4" fillId="3" borderId="8" xfId="0" applyNumberFormat="1" applyFont="1" applyFill="1" applyBorder="1" applyAlignment="1">
      <alignment horizontal="right"/>
    </xf>
    <xf numFmtId="164" fontId="14" fillId="3" borderId="5" xfId="0" applyNumberFormat="1" applyFont="1" applyFill="1" applyBorder="1" applyAlignment="1">
      <alignment horizontal="right"/>
    </xf>
    <xf numFmtId="164" fontId="15" fillId="7" borderId="5" xfId="0" applyNumberFormat="1" applyFont="1" applyFill="1" applyBorder="1" applyAlignment="1">
      <alignment horizontal="right"/>
    </xf>
    <xf numFmtId="4" fontId="15" fillId="7" borderId="5" xfId="0" applyNumberFormat="1" applyFont="1" applyFill="1" applyBorder="1" applyAlignment="1">
      <alignment horizontal="right"/>
    </xf>
    <xf numFmtId="164" fontId="15" fillId="0" borderId="5" xfId="0" applyNumberFormat="1" applyFont="1" applyBorder="1" applyAlignment="1">
      <alignment horizontal="right"/>
    </xf>
    <xf numFmtId="4" fontId="14" fillId="3" borderId="2" xfId="0" applyNumberFormat="1" applyFont="1" applyFill="1" applyBorder="1" applyAlignment="1">
      <alignment horizontal="right" wrapText="1"/>
    </xf>
    <xf numFmtId="164" fontId="14" fillId="3" borderId="2" xfId="0" applyNumberFormat="1" applyFont="1" applyFill="1" applyBorder="1" applyAlignment="1">
      <alignment horizontal="right"/>
    </xf>
    <xf numFmtId="4" fontId="15" fillId="7" borderId="2" xfId="0" applyNumberFormat="1" applyFont="1" applyFill="1" applyBorder="1" applyAlignment="1">
      <alignment horizontal="right" wrapText="1"/>
    </xf>
    <xf numFmtId="164" fontId="15" fillId="7" borderId="2" xfId="0" applyNumberFormat="1" applyFont="1" applyFill="1" applyBorder="1" applyAlignment="1">
      <alignment horizontal="right"/>
    </xf>
    <xf numFmtId="4" fontId="15" fillId="7" borderId="2" xfId="0" applyNumberFormat="1" applyFont="1" applyFill="1" applyBorder="1" applyAlignment="1">
      <alignment horizontal="right"/>
    </xf>
    <xf numFmtId="4" fontId="15" fillId="0" borderId="2" xfId="0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/>
    </xf>
    <xf numFmtId="4" fontId="15" fillId="4" borderId="5" xfId="0" applyNumberFormat="1" applyFont="1" applyFill="1" applyBorder="1" applyAlignment="1">
      <alignment horizontal="right"/>
    </xf>
    <xf numFmtId="4" fontId="15" fillId="3" borderId="2" xfId="0" applyNumberFormat="1" applyFont="1" applyFill="1" applyBorder="1" applyAlignment="1">
      <alignment horizontal="right"/>
    </xf>
    <xf numFmtId="164" fontId="15" fillId="4" borderId="2" xfId="0" applyNumberFormat="1" applyFont="1" applyFill="1" applyBorder="1" applyAlignment="1">
      <alignment horizontal="right"/>
    </xf>
    <xf numFmtId="4" fontId="15" fillId="4" borderId="2" xfId="0" applyNumberFormat="1" applyFont="1" applyFill="1" applyBorder="1" applyAlignment="1">
      <alignment horizontal="right"/>
    </xf>
    <xf numFmtId="164" fontId="15" fillId="7" borderId="4" xfId="0" applyNumberFormat="1" applyFont="1" applyFill="1" applyBorder="1" applyAlignment="1">
      <alignment horizontal="right"/>
    </xf>
    <xf numFmtId="4" fontId="15" fillId="7" borderId="4" xfId="0" applyNumberFormat="1" applyFont="1" applyFill="1" applyBorder="1" applyAlignment="1">
      <alignment horizontal="right"/>
    </xf>
    <xf numFmtId="164" fontId="15" fillId="4" borderId="4" xfId="0" applyNumberFormat="1" applyFont="1" applyFill="1" applyBorder="1" applyAlignment="1">
      <alignment horizontal="right"/>
    </xf>
    <xf numFmtId="4" fontId="15" fillId="4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4" fontId="15" fillId="0" borderId="4" xfId="0" applyNumberFormat="1" applyFont="1" applyFill="1" applyBorder="1" applyAlignment="1">
      <alignment horizontal="right"/>
    </xf>
    <xf numFmtId="164" fontId="20" fillId="5" borderId="4" xfId="0" applyNumberFormat="1" applyFont="1" applyFill="1" applyBorder="1" applyAlignment="1">
      <alignment horizontal="right"/>
    </xf>
    <xf numFmtId="4" fontId="20" fillId="5" borderId="4" xfId="0" applyNumberFormat="1" applyFont="1" applyFill="1" applyBorder="1" applyAlignment="1">
      <alignment horizontal="right"/>
    </xf>
    <xf numFmtId="164" fontId="14" fillId="3" borderId="4" xfId="0" applyNumberFormat="1" applyFont="1" applyFill="1" applyBorder="1" applyAlignment="1">
      <alignment horizontal="right"/>
    </xf>
    <xf numFmtId="4" fontId="15" fillId="0" borderId="5" xfId="0" applyNumberFormat="1" applyFont="1" applyFill="1" applyBorder="1" applyAlignment="1">
      <alignment horizontal="right"/>
    </xf>
    <xf numFmtId="164" fontId="15" fillId="0" borderId="5" xfId="0" applyNumberFormat="1" applyFont="1" applyFill="1" applyBorder="1" applyAlignment="1">
      <alignment horizontal="right"/>
    </xf>
    <xf numFmtId="164" fontId="15" fillId="4" borderId="5" xfId="0" applyNumberFormat="1" applyFont="1" applyFill="1" applyBorder="1" applyAlignment="1">
      <alignment horizontal="right"/>
    </xf>
    <xf numFmtId="4" fontId="14" fillId="7" borderId="2" xfId="0" applyNumberFormat="1" applyFont="1" applyFill="1" applyBorder="1" applyAlignment="1">
      <alignment horizontal="right"/>
    </xf>
    <xf numFmtId="164" fontId="14" fillId="7" borderId="2" xfId="0" applyNumberFormat="1" applyFont="1" applyFill="1" applyBorder="1" applyAlignment="1">
      <alignment horizontal="right"/>
    </xf>
    <xf numFmtId="4" fontId="14" fillId="4" borderId="2" xfId="0" applyNumberFormat="1" applyFont="1" applyFill="1" applyBorder="1" applyAlignment="1">
      <alignment horizontal="right"/>
    </xf>
    <xf numFmtId="164" fontId="14" fillId="4" borderId="2" xfId="0" applyNumberFormat="1" applyFont="1" applyFill="1" applyBorder="1" applyAlignment="1">
      <alignment horizontal="right"/>
    </xf>
    <xf numFmtId="164" fontId="15" fillId="7" borderId="5" xfId="0" applyNumberFormat="1" applyFont="1" applyFill="1" applyBorder="1" applyAlignment="1"/>
    <xf numFmtId="164" fontId="15" fillId="0" borderId="5" xfId="0" applyNumberFormat="1" applyFont="1" applyBorder="1" applyAlignment="1"/>
    <xf numFmtId="164" fontId="14" fillId="3" borderId="2" xfId="0" applyNumberFormat="1" applyFont="1" applyFill="1" applyBorder="1" applyAlignment="1"/>
    <xf numFmtId="164" fontId="15" fillId="4" borderId="5" xfId="0" applyNumberFormat="1" applyFont="1" applyFill="1" applyBorder="1" applyAlignment="1"/>
    <xf numFmtId="164" fontId="15" fillId="7" borderId="2" xfId="0" applyNumberFormat="1" applyFont="1" applyFill="1" applyBorder="1" applyAlignment="1"/>
    <xf numFmtId="164" fontId="15" fillId="0" borderId="2" xfId="0" applyNumberFormat="1" applyFont="1" applyBorder="1" applyAlignment="1"/>
    <xf numFmtId="164" fontId="15" fillId="4" borderId="2" xfId="0" applyNumberFormat="1" applyFont="1" applyFill="1" applyBorder="1" applyAlignment="1"/>
    <xf numFmtId="164" fontId="15" fillId="7" borderId="4" xfId="0" applyNumberFormat="1" applyFont="1" applyFill="1" applyBorder="1" applyAlignment="1"/>
    <xf numFmtId="164" fontId="15" fillId="4" borderId="4" xfId="0" applyNumberFormat="1" applyFont="1" applyFill="1" applyBorder="1" applyAlignment="1"/>
    <xf numFmtId="164" fontId="15" fillId="0" borderId="4" xfId="0" applyNumberFormat="1" applyFont="1" applyFill="1" applyBorder="1" applyAlignment="1"/>
    <xf numFmtId="164" fontId="15" fillId="0" borderId="4" xfId="0" applyNumberFormat="1" applyFont="1" applyBorder="1" applyAlignment="1"/>
    <xf numFmtId="164" fontId="14" fillId="3" borderId="8" xfId="0" applyNumberFormat="1" applyFont="1" applyFill="1" applyBorder="1" applyAlignment="1"/>
    <xf numFmtId="164" fontId="14" fillId="3" borderId="5" xfId="0" applyNumberFormat="1" applyFont="1" applyFill="1" applyBorder="1" applyAlignment="1"/>
    <xf numFmtId="164" fontId="20" fillId="5" borderId="4" xfId="0" applyNumberFormat="1" applyFont="1" applyFill="1" applyBorder="1" applyAlignment="1"/>
    <xf numFmtId="164" fontId="14" fillId="3" borderId="4" xfId="0" applyNumberFormat="1" applyFont="1" applyFill="1" applyBorder="1" applyAlignment="1"/>
    <xf numFmtId="164" fontId="15" fillId="0" borderId="5" xfId="0" applyNumberFormat="1" applyFont="1" applyFill="1" applyBorder="1" applyAlignment="1"/>
    <xf numFmtId="164" fontId="14" fillId="7" borderId="2" xfId="0" applyNumberFormat="1" applyFont="1" applyFill="1" applyBorder="1" applyAlignment="1"/>
    <xf numFmtId="4" fontId="23" fillId="7" borderId="6" xfId="0" applyNumberFormat="1" applyFont="1" applyFill="1" applyBorder="1" applyAlignment="1">
      <alignment horizontal="center" vertical="center" wrapText="1"/>
    </xf>
    <xf numFmtId="4" fontId="23" fillId="3" borderId="5" xfId="0" applyNumberFormat="1" applyFont="1" applyFill="1" applyBorder="1" applyAlignment="1">
      <alignment horizontal="center" vertical="center" wrapText="1"/>
    </xf>
    <xf numFmtId="4" fontId="23" fillId="7" borderId="2" xfId="0" applyNumberFormat="1" applyFont="1" applyFill="1" applyBorder="1" applyAlignment="1">
      <alignment horizontal="center" vertical="center" wrapText="1"/>
    </xf>
    <xf numFmtId="4" fontId="23" fillId="3" borderId="44" xfId="0" applyNumberFormat="1" applyFont="1" applyFill="1" applyBorder="1" applyAlignment="1">
      <alignment horizontal="center" vertical="center" wrapText="1"/>
    </xf>
    <xf numFmtId="4" fontId="6" fillId="4" borderId="45" xfId="1" applyNumberFormat="1" applyFont="1" applyFill="1" applyBorder="1" applyAlignment="1">
      <alignment horizontal="right" wrapText="1"/>
    </xf>
    <xf numFmtId="4" fontId="6" fillId="4" borderId="18" xfId="1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left"/>
    </xf>
    <xf numFmtId="3" fontId="16" fillId="0" borderId="0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3" fontId="16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4" fontId="19" fillId="8" borderId="4" xfId="4" applyNumberFormat="1" applyFont="1" applyFill="1" applyBorder="1" applyAlignment="1">
      <alignment horizontal="right" vertical="center" wrapText="1"/>
    </xf>
    <xf numFmtId="4" fontId="14" fillId="3" borderId="8" xfId="4" applyNumberFormat="1" applyFont="1" applyFill="1" applyBorder="1" applyAlignment="1">
      <alignment horizontal="right"/>
    </xf>
    <xf numFmtId="4" fontId="14" fillId="3" borderId="5" xfId="4" applyNumberFormat="1" applyFont="1" applyFill="1" applyBorder="1" applyAlignment="1">
      <alignment horizontal="right"/>
    </xf>
    <xf numFmtId="4" fontId="15" fillId="0" borderId="5" xfId="4" applyNumberFormat="1" applyFont="1" applyBorder="1" applyAlignment="1">
      <alignment horizontal="right"/>
    </xf>
    <xf numFmtId="4" fontId="14" fillId="3" borderId="2" xfId="4" applyNumberFormat="1" applyFont="1" applyFill="1" applyBorder="1" applyAlignment="1">
      <alignment horizontal="right"/>
    </xf>
    <xf numFmtId="4" fontId="15" fillId="0" borderId="4" xfId="4" applyNumberFormat="1" applyFont="1" applyBorder="1" applyAlignment="1">
      <alignment horizontal="right"/>
    </xf>
    <xf numFmtId="4" fontId="14" fillId="3" borderId="4" xfId="4" applyNumberFormat="1" applyFont="1" applyFill="1" applyBorder="1" applyAlignment="1">
      <alignment horizontal="right"/>
    </xf>
    <xf numFmtId="4" fontId="14" fillId="3" borderId="5" xfId="4" applyNumberFormat="1" applyFont="1" applyFill="1" applyBorder="1" applyAlignment="1">
      <alignment horizontal="right" wrapText="1"/>
    </xf>
    <xf numFmtId="4" fontId="15" fillId="7" borderId="5" xfId="4" applyNumberFormat="1" applyFont="1" applyFill="1" applyBorder="1" applyAlignment="1">
      <alignment horizontal="right" wrapText="1"/>
    </xf>
    <xf numFmtId="4" fontId="15" fillId="0" borderId="5" xfId="4" applyNumberFormat="1" applyFont="1" applyBorder="1" applyAlignment="1">
      <alignment horizontal="right" wrapText="1"/>
    </xf>
    <xf numFmtId="4" fontId="14" fillId="3" borderId="2" xfId="4" applyNumberFormat="1" applyFont="1" applyFill="1" applyBorder="1" applyAlignment="1">
      <alignment horizontal="right" wrapText="1"/>
    </xf>
    <xf numFmtId="4" fontId="15" fillId="7" borderId="2" xfId="4" applyNumberFormat="1" applyFont="1" applyFill="1" applyBorder="1" applyAlignment="1">
      <alignment horizontal="right" wrapText="1"/>
    </xf>
    <xf numFmtId="4" fontId="15" fillId="0" borderId="2" xfId="4" applyNumberFormat="1" applyFont="1" applyBorder="1" applyAlignment="1">
      <alignment horizontal="right" wrapText="1"/>
    </xf>
    <xf numFmtId="4" fontId="15" fillId="4" borderId="2" xfId="4" applyNumberFormat="1" applyFont="1" applyFill="1" applyBorder="1" applyAlignment="1">
      <alignment horizontal="right" wrapText="1"/>
    </xf>
    <xf numFmtId="4" fontId="15" fillId="7" borderId="4" xfId="4" applyNumberFormat="1" applyFont="1" applyFill="1" applyBorder="1" applyAlignment="1">
      <alignment horizontal="right" wrapText="1"/>
    </xf>
    <xf numFmtId="4" fontId="15" fillId="4" borderId="4" xfId="4" applyNumberFormat="1" applyFont="1" applyFill="1" applyBorder="1" applyAlignment="1">
      <alignment horizontal="right" wrapText="1"/>
    </xf>
    <xf numFmtId="4" fontId="15" fillId="0" borderId="4" xfId="4" applyNumberFormat="1" applyFont="1" applyFill="1" applyBorder="1" applyAlignment="1">
      <alignment horizontal="right" wrapText="1"/>
    </xf>
    <xf numFmtId="4" fontId="15" fillId="0" borderId="4" xfId="4" applyNumberFormat="1" applyFont="1" applyBorder="1" applyAlignment="1">
      <alignment horizontal="right" wrapText="1"/>
    </xf>
    <xf numFmtId="4" fontId="15" fillId="7" borderId="2" xfId="4" applyNumberFormat="1" applyFont="1" applyFill="1" applyBorder="1" applyAlignment="1">
      <alignment horizontal="right"/>
    </xf>
    <xf numFmtId="4" fontId="15" fillId="4" borderId="4" xfId="4" applyNumberFormat="1" applyFont="1" applyFill="1" applyBorder="1" applyAlignment="1">
      <alignment horizontal="right"/>
    </xf>
    <xf numFmtId="4" fontId="20" fillId="8" borderId="4" xfId="4" applyNumberFormat="1" applyFont="1" applyFill="1" applyBorder="1" applyAlignment="1">
      <alignment horizontal="right"/>
    </xf>
    <xf numFmtId="4" fontId="15" fillId="7" borderId="5" xfId="4" applyNumberFormat="1" applyFont="1" applyFill="1" applyBorder="1" applyAlignment="1">
      <alignment horizontal="right"/>
    </xf>
    <xf numFmtId="4" fontId="15" fillId="0" borderId="5" xfId="4" applyNumberFormat="1" applyFont="1" applyFill="1" applyBorder="1" applyAlignment="1">
      <alignment horizontal="right"/>
    </xf>
    <xf numFmtId="4" fontId="15" fillId="4" borderId="5" xfId="4" applyNumberFormat="1" applyFont="1" applyFill="1" applyBorder="1" applyAlignment="1">
      <alignment horizontal="right"/>
    </xf>
    <xf numFmtId="4" fontId="14" fillId="7" borderId="2" xfId="4" applyNumberFormat="1" applyFont="1" applyFill="1" applyBorder="1" applyAlignment="1">
      <alignment horizontal="right"/>
    </xf>
    <xf numFmtId="4" fontId="14" fillId="4" borderId="2" xfId="4" applyNumberFormat="1" applyFont="1" applyFill="1" applyBorder="1" applyAlignment="1">
      <alignment horizontal="right"/>
    </xf>
    <xf numFmtId="4" fontId="15" fillId="0" borderId="2" xfId="4" applyNumberFormat="1" applyFont="1" applyBorder="1" applyAlignment="1">
      <alignment horizontal="right"/>
    </xf>
    <xf numFmtId="4" fontId="19" fillId="5" borderId="4" xfId="4" applyNumberFormat="1" applyFont="1" applyFill="1" applyBorder="1" applyAlignment="1">
      <alignment horizontal="right" vertical="center" wrapText="1"/>
    </xf>
    <xf numFmtId="4" fontId="15" fillId="4" borderId="2" xfId="4" applyNumberFormat="1" applyFont="1" applyFill="1" applyBorder="1" applyAlignment="1">
      <alignment horizontal="right"/>
    </xf>
    <xf numFmtId="4" fontId="15" fillId="7" borderId="4" xfId="4" applyNumberFormat="1" applyFont="1" applyFill="1" applyBorder="1" applyAlignment="1">
      <alignment horizontal="right"/>
    </xf>
    <xf numFmtId="4" fontId="15" fillId="0" borderId="4" xfId="4" applyNumberFormat="1" applyFont="1" applyFill="1" applyBorder="1" applyAlignment="1">
      <alignment horizontal="right"/>
    </xf>
    <xf numFmtId="4" fontId="20" fillId="5" borderId="4" xfId="4" applyNumberFormat="1" applyFont="1" applyFill="1" applyBorder="1" applyAlignment="1">
      <alignment horizontal="right"/>
    </xf>
    <xf numFmtId="4" fontId="24" fillId="3" borderId="8" xfId="5" applyNumberFormat="1" applyFont="1" applyFill="1" applyBorder="1"/>
    <xf numFmtId="4" fontId="24" fillId="3" borderId="5" xfId="5" applyNumberFormat="1" applyFont="1" applyFill="1" applyBorder="1"/>
    <xf numFmtId="164" fontId="25" fillId="7" borderId="2" xfId="5" applyNumberFormat="1" applyFont="1" applyFill="1" applyBorder="1" applyAlignment="1"/>
    <xf numFmtId="164" fontId="25" fillId="0" borderId="2" xfId="5" applyNumberFormat="1" applyFont="1" applyBorder="1" applyAlignment="1"/>
    <xf numFmtId="164" fontId="24" fillId="3" borderId="2" xfId="5" applyNumberFormat="1" applyFont="1" applyFill="1" applyBorder="1" applyAlignment="1"/>
    <xf numFmtId="164" fontId="25" fillId="4" borderId="2" xfId="5" applyNumberFormat="1" applyFont="1" applyFill="1" applyBorder="1" applyAlignment="1"/>
    <xf numFmtId="164" fontId="24" fillId="3" borderId="8" xfId="5" applyNumberFormat="1" applyFont="1" applyFill="1" applyBorder="1" applyAlignment="1"/>
    <xf numFmtId="164" fontId="24" fillId="3" borderId="5" xfId="5" applyNumberFormat="1" applyFont="1" applyFill="1" applyBorder="1" applyAlignment="1"/>
    <xf numFmtId="164" fontId="19" fillId="5" borderId="2" xfId="5" applyNumberFormat="1" applyFont="1" applyFill="1" applyBorder="1" applyAlignment="1"/>
    <xf numFmtId="164" fontId="25" fillId="3" borderId="2" xfId="5" applyNumberFormat="1" applyFont="1" applyFill="1" applyBorder="1" applyAlignment="1"/>
    <xf numFmtId="3" fontId="22" fillId="0" borderId="37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left"/>
    </xf>
    <xf numFmtId="3" fontId="16" fillId="0" borderId="0" xfId="0" applyNumberFormat="1" applyFont="1" applyAlignment="1">
      <alignment horizontal="left"/>
    </xf>
    <xf numFmtId="0" fontId="14" fillId="2" borderId="38" xfId="0" applyFont="1" applyFill="1" applyBorder="1" applyAlignment="1">
      <alignment horizontal="center"/>
    </xf>
    <xf numFmtId="0" fontId="14" fillId="2" borderId="39" xfId="0" applyFont="1" applyFill="1" applyBorder="1" applyAlignment="1">
      <alignment horizontal="center"/>
    </xf>
    <xf numFmtId="0" fontId="12" fillId="2" borderId="38" xfId="0" applyNumberFormat="1" applyFont="1" applyFill="1" applyBorder="1" applyAlignment="1">
      <alignment horizontal="center"/>
    </xf>
    <xf numFmtId="0" fontId="12" fillId="2" borderId="39" xfId="0" applyNumberFormat="1" applyFont="1" applyFill="1" applyBorder="1" applyAlignment="1">
      <alignment horizontal="center"/>
    </xf>
    <xf numFmtId="0" fontId="12" fillId="2" borderId="40" xfId="0" applyNumberFormat="1" applyFont="1" applyFill="1" applyBorder="1" applyAlignment="1">
      <alignment horizontal="center"/>
    </xf>
    <xf numFmtId="3" fontId="16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wrapText="1"/>
    </xf>
    <xf numFmtId="3" fontId="16" fillId="0" borderId="0" xfId="0" applyNumberFormat="1" applyFont="1" applyAlignment="1">
      <alignment horizontal="left" vertical="center" wrapText="1"/>
    </xf>
    <xf numFmtId="0" fontId="14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0" xfId="1" applyFont="1" applyAlignment="1">
      <alignment horizontal="center"/>
    </xf>
    <xf numFmtId="0" fontId="11" fillId="0" borderId="0" xfId="0" applyFont="1" applyAlignment="1">
      <alignment horizontal="center"/>
    </xf>
  </cellXfs>
  <cellStyles count="6">
    <cellStyle name="Comma" xfId="2" builtinId="3"/>
    <cellStyle name="Normal" xfId="0" builtinId="0"/>
    <cellStyle name="Normal 2" xfId="4"/>
    <cellStyle name="Normal 3" xfId="3"/>
    <cellStyle name="Normal 3 2" xfId="5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194"/>
  <sheetViews>
    <sheetView topLeftCell="A40" zoomScale="65" zoomScaleNormal="65" workbookViewId="0">
      <selection activeCell="M161" sqref="L161:M161"/>
    </sheetView>
  </sheetViews>
  <sheetFormatPr defaultColWidth="19.42578125" defaultRowHeight="18.75"/>
  <cols>
    <col min="1" max="1" width="22.7109375" style="76" customWidth="1"/>
    <col min="2" max="2" width="36.5703125" style="77" customWidth="1"/>
    <col min="3" max="3" width="19.5703125" style="44" bestFit="1" customWidth="1"/>
    <col min="4" max="4" width="17.85546875" style="78" customWidth="1"/>
    <col min="5" max="5" width="15.7109375" style="78" customWidth="1"/>
    <col min="6" max="6" width="19.85546875" style="43" customWidth="1"/>
    <col min="7" max="7" width="16.85546875" style="43" customWidth="1"/>
    <col min="8" max="8" width="19.7109375" style="43" customWidth="1"/>
    <col min="9" max="9" width="18.5703125" style="43" customWidth="1"/>
    <col min="10" max="10" width="15.7109375" style="43" customWidth="1"/>
    <col min="11" max="11" width="16" style="43" customWidth="1"/>
    <col min="12" max="12" width="18.85546875" style="43" customWidth="1"/>
    <col min="13" max="13" width="18.85546875" style="44" customWidth="1"/>
    <col min="14" max="14" width="15.85546875" style="44" customWidth="1"/>
    <col min="15" max="15" width="16.7109375" style="43" customWidth="1"/>
    <col min="16" max="16" width="15.85546875" style="43" customWidth="1"/>
    <col min="17" max="17" width="13.7109375" style="43" customWidth="1"/>
    <col min="18" max="18" width="15.140625" style="43" customWidth="1"/>
    <col min="19" max="19" width="15" style="43" customWidth="1"/>
    <col min="20" max="20" width="13.7109375" style="43" customWidth="1"/>
    <col min="21" max="21" width="16.140625" style="43" customWidth="1"/>
    <col min="22" max="22" width="17.5703125" style="43" customWidth="1"/>
    <col min="23" max="23" width="19.42578125" style="43"/>
    <col min="24" max="70" width="19.42578125" style="100"/>
    <col min="71" max="16384" width="19.42578125" style="43"/>
  </cols>
  <sheetData>
    <row r="1" spans="1:24" ht="15.75" customHeight="1" thickBot="1">
      <c r="A1" s="322" t="s">
        <v>95</v>
      </c>
      <c r="B1" s="323"/>
      <c r="C1" s="323"/>
      <c r="D1" s="324"/>
      <c r="E1" s="190"/>
      <c r="V1" s="320" t="s">
        <v>13</v>
      </c>
      <c r="W1" s="321"/>
      <c r="X1" s="170"/>
    </row>
    <row r="2" spans="1:24" ht="20.25" customHeight="1">
      <c r="A2" s="329" t="s">
        <v>79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45"/>
      <c r="W2" s="45"/>
      <c r="X2" s="170"/>
    </row>
    <row r="3" spans="1:24" ht="20.25" customHeight="1">
      <c r="A3" s="46"/>
      <c r="B3" s="327" t="s">
        <v>189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47"/>
      <c r="P3" s="272"/>
      <c r="Q3" s="45"/>
      <c r="R3" s="274"/>
      <c r="S3" s="45"/>
      <c r="T3" s="45"/>
      <c r="U3" s="45"/>
      <c r="V3" s="45"/>
      <c r="W3" s="45"/>
      <c r="X3" s="170"/>
    </row>
    <row r="4" spans="1:24" ht="18" customHeight="1">
      <c r="A4" s="48" t="s">
        <v>14</v>
      </c>
      <c r="B4" s="49"/>
      <c r="C4" s="50"/>
      <c r="D4" s="51"/>
      <c r="E4" s="51"/>
      <c r="F4" s="52"/>
      <c r="G4" s="52"/>
      <c r="H4" s="52"/>
      <c r="I4" s="52"/>
      <c r="J4" s="52"/>
      <c r="K4" s="52"/>
      <c r="L4" s="52"/>
      <c r="M4" s="53"/>
      <c r="N4" s="53"/>
      <c r="O4" s="52"/>
      <c r="P4" s="52"/>
      <c r="Q4" s="52"/>
      <c r="R4" s="52"/>
      <c r="S4" s="52"/>
      <c r="T4" s="52"/>
      <c r="U4" s="52"/>
    </row>
    <row r="5" spans="1:24" ht="22.5" customHeight="1">
      <c r="A5" s="54" t="s">
        <v>95</v>
      </c>
      <c r="B5" s="55"/>
      <c r="C5" s="56"/>
      <c r="D5" s="57"/>
      <c r="E5" s="51"/>
      <c r="F5" s="52"/>
      <c r="G5" s="52"/>
      <c r="H5" s="52"/>
      <c r="I5" s="52"/>
      <c r="J5" s="52"/>
      <c r="K5" s="52"/>
      <c r="L5" s="52"/>
      <c r="M5" s="53"/>
      <c r="N5" s="53"/>
      <c r="O5" s="52"/>
      <c r="P5" s="52"/>
      <c r="Q5" s="52"/>
      <c r="R5" s="52"/>
      <c r="S5" s="52"/>
      <c r="T5" s="52"/>
      <c r="U5" s="52"/>
    </row>
    <row r="6" spans="1:24" ht="16.5" customHeight="1" thickBot="1">
      <c r="A6" s="58"/>
      <c r="B6" s="52"/>
      <c r="C6" s="53"/>
      <c r="D6" s="57"/>
      <c r="E6" s="51"/>
      <c r="F6" s="52"/>
      <c r="G6" s="52"/>
      <c r="H6" s="52"/>
      <c r="I6" s="52"/>
      <c r="J6" s="52"/>
      <c r="K6" s="52"/>
      <c r="L6" s="52"/>
      <c r="M6" s="53"/>
      <c r="N6" s="53"/>
      <c r="O6" s="52"/>
      <c r="P6" s="52"/>
      <c r="Q6" s="52"/>
      <c r="R6" s="52"/>
      <c r="S6" s="52"/>
      <c r="T6" s="52"/>
      <c r="U6" s="52"/>
    </row>
    <row r="7" spans="1:24" ht="36">
      <c r="A7" s="191" t="s">
        <v>15</v>
      </c>
      <c r="B7" s="192" t="s">
        <v>80</v>
      </c>
      <c r="C7" s="193" t="s">
        <v>66</v>
      </c>
      <c r="D7" s="194" t="s">
        <v>81</v>
      </c>
      <c r="E7" s="51"/>
      <c r="F7" s="325" t="s">
        <v>105</v>
      </c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271"/>
      <c r="S7" s="60"/>
      <c r="T7" s="325"/>
      <c r="U7" s="325"/>
      <c r="V7" s="325"/>
      <c r="W7" s="325"/>
    </row>
    <row r="8" spans="1:24" ht="36.75">
      <c r="A8" s="195" t="s">
        <v>9</v>
      </c>
      <c r="B8" s="61">
        <f>D187+E187+F187+H187+I187+J187+K187</f>
        <v>5494973.5</v>
      </c>
      <c r="C8" s="62">
        <v>4396499</v>
      </c>
      <c r="D8" s="62">
        <v>4512499</v>
      </c>
      <c r="E8" s="51"/>
      <c r="F8" s="325"/>
      <c r="G8" s="325"/>
      <c r="H8" s="325"/>
      <c r="I8" s="325"/>
      <c r="J8" s="325"/>
      <c r="K8" s="325"/>
      <c r="L8" s="328"/>
      <c r="M8" s="328"/>
      <c r="N8" s="328"/>
      <c r="O8" s="328"/>
      <c r="P8" s="328"/>
      <c r="Q8" s="328"/>
      <c r="R8" s="273"/>
      <c r="S8" s="64"/>
      <c r="T8" s="326"/>
      <c r="U8" s="326"/>
      <c r="V8" s="326"/>
      <c r="W8" s="326"/>
    </row>
    <row r="9" spans="1:24" ht="54.75">
      <c r="A9" s="195" t="s">
        <v>63</v>
      </c>
      <c r="B9" s="61">
        <v>300</v>
      </c>
      <c r="C9" s="62">
        <v>700</v>
      </c>
      <c r="D9" s="62">
        <v>700</v>
      </c>
      <c r="E9" s="51"/>
      <c r="F9" s="325" t="s">
        <v>181</v>
      </c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271"/>
      <c r="S9" s="65"/>
      <c r="T9" s="326"/>
      <c r="U9" s="326"/>
      <c r="V9" s="326"/>
      <c r="W9" s="326"/>
    </row>
    <row r="10" spans="1:24">
      <c r="A10" s="195" t="s">
        <v>179</v>
      </c>
      <c r="B10" s="61">
        <f>L187+M187-300</f>
        <v>706743.75</v>
      </c>
      <c r="C10" s="62">
        <v>600000</v>
      </c>
      <c r="D10" s="62">
        <v>600000</v>
      </c>
      <c r="E10" s="51"/>
      <c r="F10" s="189"/>
      <c r="G10" s="271"/>
      <c r="H10" s="59"/>
      <c r="I10" s="271"/>
      <c r="J10" s="59"/>
      <c r="K10" s="189"/>
      <c r="L10" s="59"/>
      <c r="M10" s="66"/>
      <c r="N10" s="66"/>
      <c r="O10" s="59"/>
      <c r="P10" s="271"/>
      <c r="Q10" s="59"/>
      <c r="R10" s="271"/>
      <c r="S10" s="65"/>
      <c r="T10" s="67"/>
      <c r="U10" s="67"/>
      <c r="V10" s="67"/>
      <c r="W10" s="67"/>
    </row>
    <row r="11" spans="1:24" ht="54">
      <c r="A11" s="196" t="s">
        <v>8</v>
      </c>
      <c r="B11" s="68">
        <v>0</v>
      </c>
      <c r="C11" s="62">
        <v>0</v>
      </c>
      <c r="D11" s="62">
        <v>0</v>
      </c>
      <c r="E11" s="51"/>
      <c r="F11" s="325" t="s">
        <v>106</v>
      </c>
      <c r="G11" s="325"/>
      <c r="H11" s="325"/>
      <c r="I11" s="325"/>
      <c r="J11" s="325"/>
      <c r="K11" s="325"/>
      <c r="L11" s="328"/>
      <c r="M11" s="328"/>
      <c r="N11" s="328"/>
      <c r="O11" s="328"/>
      <c r="P11" s="328"/>
      <c r="Q11" s="328"/>
      <c r="R11" s="273"/>
      <c r="S11" s="65"/>
      <c r="T11" s="326"/>
      <c r="U11" s="326"/>
      <c r="V11" s="326"/>
      <c r="W11" s="326"/>
    </row>
    <row r="12" spans="1:24" ht="36">
      <c r="A12" s="196" t="s">
        <v>65</v>
      </c>
      <c r="B12" s="68">
        <f>N187</f>
        <v>73700.62</v>
      </c>
      <c r="C12" s="62">
        <v>0</v>
      </c>
      <c r="D12" s="62">
        <v>0</v>
      </c>
      <c r="E12" s="51"/>
      <c r="F12" s="59"/>
      <c r="G12" s="271"/>
      <c r="H12" s="59"/>
      <c r="I12" s="271"/>
      <c r="J12" s="59"/>
      <c r="K12" s="189"/>
      <c r="L12" s="63"/>
      <c r="M12" s="69"/>
      <c r="N12" s="69"/>
      <c r="O12" s="63"/>
      <c r="P12" s="273"/>
      <c r="Q12" s="63"/>
      <c r="R12" s="273"/>
      <c r="S12" s="64"/>
      <c r="T12" s="67"/>
      <c r="U12" s="67"/>
      <c r="V12" s="67"/>
      <c r="W12" s="67"/>
    </row>
    <row r="13" spans="1:24">
      <c r="A13" s="197" t="s">
        <v>1</v>
      </c>
      <c r="B13" s="61">
        <v>0</v>
      </c>
      <c r="C13" s="62">
        <v>0</v>
      </c>
      <c r="D13" s="62">
        <v>0</v>
      </c>
      <c r="E13" s="51"/>
      <c r="F13" s="318" t="s">
        <v>107</v>
      </c>
      <c r="G13" s="318"/>
      <c r="H13" s="318"/>
      <c r="I13" s="318"/>
      <c r="J13" s="318"/>
      <c r="K13" s="318"/>
      <c r="L13" s="319"/>
      <c r="M13" s="319"/>
      <c r="N13" s="319"/>
      <c r="O13" s="319"/>
      <c r="P13" s="319"/>
      <c r="Q13" s="319"/>
      <c r="R13" s="270"/>
      <c r="S13" s="70"/>
      <c r="T13" s="319"/>
      <c r="U13" s="319"/>
      <c r="V13" s="319"/>
      <c r="W13" s="319"/>
    </row>
    <row r="14" spans="1:24">
      <c r="A14" s="197" t="s">
        <v>12</v>
      </c>
      <c r="B14" s="61">
        <f>Q187+R187</f>
        <v>32000</v>
      </c>
      <c r="C14" s="62">
        <v>30000</v>
      </c>
      <c r="D14" s="62">
        <v>30000</v>
      </c>
      <c r="E14" s="51"/>
      <c r="F14" s="52"/>
      <c r="G14" s="52"/>
      <c r="H14" s="52"/>
      <c r="I14" s="52"/>
      <c r="J14" s="52"/>
      <c r="K14" s="52"/>
      <c r="L14" s="71"/>
      <c r="M14" s="72"/>
      <c r="N14" s="72"/>
      <c r="O14" s="71"/>
      <c r="P14" s="71"/>
      <c r="Q14" s="52"/>
      <c r="R14" s="52"/>
      <c r="S14" s="52"/>
      <c r="T14" s="52"/>
      <c r="U14" s="52"/>
    </row>
    <row r="15" spans="1:24" ht="19.5" thickBot="1">
      <c r="A15" s="198" t="s">
        <v>16</v>
      </c>
      <c r="B15" s="102">
        <f>SUM(B8:B14)</f>
        <v>6307717.8700000001</v>
      </c>
      <c r="C15" s="102">
        <f>SUM(C8:C14)</f>
        <v>5027199</v>
      </c>
      <c r="D15" s="199">
        <f>SUM(D8:D14)</f>
        <v>5143199</v>
      </c>
      <c r="E15" s="51"/>
      <c r="F15" s="52"/>
      <c r="G15" s="52"/>
      <c r="H15" s="52"/>
      <c r="I15" s="52"/>
      <c r="J15" s="52"/>
      <c r="K15" s="52"/>
      <c r="L15" s="74"/>
      <c r="M15" s="75"/>
      <c r="N15" s="75"/>
      <c r="O15" s="74"/>
      <c r="P15" s="74"/>
      <c r="Q15" s="52"/>
      <c r="R15" s="52"/>
      <c r="S15" s="52"/>
      <c r="T15" s="52"/>
      <c r="U15" s="52"/>
    </row>
    <row r="16" spans="1:24" ht="30.75" customHeight="1">
      <c r="E16" s="51"/>
      <c r="T16" s="52"/>
      <c r="U16" s="52"/>
    </row>
    <row r="17" spans="1:21" ht="30.75" customHeight="1">
      <c r="T17" s="52"/>
      <c r="U17" s="52"/>
    </row>
    <row r="18" spans="1:21" ht="30.75" customHeight="1">
      <c r="T18" s="52"/>
      <c r="U18" s="52"/>
    </row>
    <row r="19" spans="1:21" ht="30.75" customHeight="1">
      <c r="T19" s="52"/>
      <c r="U19" s="52"/>
    </row>
    <row r="20" spans="1:21" ht="30.75" customHeight="1">
      <c r="T20" s="52"/>
      <c r="U20" s="52"/>
    </row>
    <row r="21" spans="1:21" ht="30.75" customHeight="1">
      <c r="T21" s="52"/>
      <c r="U21" s="52"/>
    </row>
    <row r="22" spans="1:21" ht="30.75" customHeight="1">
      <c r="T22" s="52"/>
      <c r="U22" s="52"/>
    </row>
    <row r="23" spans="1:21" ht="30.75" customHeight="1">
      <c r="T23" s="52"/>
      <c r="U23" s="52"/>
    </row>
    <row r="24" spans="1:21">
      <c r="A24" s="79"/>
      <c r="B24" s="79"/>
      <c r="C24" s="80"/>
      <c r="D24" s="79"/>
      <c r="E24" s="79"/>
      <c r="F24" s="79"/>
      <c r="G24" s="79"/>
      <c r="H24" s="79"/>
      <c r="I24" s="79"/>
      <c r="J24" s="79"/>
      <c r="K24" s="79"/>
      <c r="L24" s="79"/>
      <c r="M24" s="80"/>
      <c r="N24" s="80"/>
      <c r="O24" s="79"/>
      <c r="P24" s="79"/>
      <c r="Q24" s="79"/>
      <c r="R24" s="79"/>
      <c r="S24" s="79"/>
      <c r="T24" s="79"/>
      <c r="U24" s="79"/>
    </row>
    <row r="25" spans="1:21">
      <c r="A25" s="79"/>
      <c r="B25" s="79"/>
      <c r="C25" s="80"/>
      <c r="D25" s="79"/>
      <c r="E25" s="79"/>
      <c r="F25" s="79"/>
      <c r="G25" s="79"/>
      <c r="H25" s="79"/>
      <c r="I25" s="79"/>
      <c r="J25" s="79"/>
      <c r="K25" s="79"/>
      <c r="L25" s="79"/>
      <c r="M25" s="80"/>
      <c r="N25" s="80"/>
      <c r="O25" s="79"/>
      <c r="P25" s="79"/>
      <c r="Q25" s="79"/>
      <c r="R25" s="79"/>
      <c r="S25" s="79"/>
      <c r="T25" s="79"/>
      <c r="U25" s="79"/>
    </row>
    <row r="26" spans="1:21">
      <c r="A26" s="79"/>
      <c r="B26" s="79"/>
      <c r="C26" s="80"/>
      <c r="D26" s="79"/>
      <c r="E26" s="79"/>
      <c r="F26" s="79"/>
      <c r="G26" s="79"/>
      <c r="H26" s="79"/>
      <c r="I26" s="79"/>
      <c r="J26" s="79"/>
      <c r="K26" s="79"/>
      <c r="L26" s="79"/>
      <c r="M26" s="80"/>
      <c r="N26" s="80"/>
      <c r="O26" s="79"/>
      <c r="P26" s="79"/>
      <c r="Q26" s="79"/>
      <c r="R26" s="79"/>
      <c r="S26" s="79"/>
      <c r="T26" s="79"/>
      <c r="U26" s="79"/>
    </row>
    <row r="27" spans="1:21">
      <c r="A27" s="79"/>
      <c r="B27" s="79"/>
      <c r="C27" s="80"/>
      <c r="D27" s="79"/>
      <c r="E27" s="79"/>
      <c r="F27" s="79"/>
      <c r="G27" s="79"/>
      <c r="H27" s="79"/>
      <c r="I27" s="79"/>
      <c r="J27" s="79"/>
      <c r="K27" s="79"/>
      <c r="L27" s="79"/>
      <c r="M27" s="80"/>
      <c r="N27" s="80"/>
      <c r="O27" s="79"/>
      <c r="P27" s="79"/>
      <c r="Q27" s="79"/>
      <c r="R27" s="79"/>
      <c r="S27" s="79"/>
      <c r="T27" s="79"/>
      <c r="U27" s="79"/>
    </row>
    <row r="28" spans="1:21">
      <c r="A28" s="79"/>
      <c r="B28" s="79"/>
      <c r="C28" s="80"/>
      <c r="D28" s="79"/>
      <c r="E28" s="79"/>
      <c r="F28" s="79"/>
      <c r="G28" s="79"/>
      <c r="H28" s="79"/>
      <c r="I28" s="79"/>
      <c r="J28" s="79"/>
      <c r="K28" s="79"/>
      <c r="L28" s="79"/>
      <c r="M28" s="80"/>
      <c r="N28" s="80"/>
      <c r="O28" s="79"/>
      <c r="P28" s="79"/>
      <c r="Q28" s="79"/>
      <c r="R28" s="79"/>
      <c r="S28" s="79"/>
      <c r="T28" s="79"/>
      <c r="U28" s="79"/>
    </row>
    <row r="29" spans="1:21">
      <c r="A29" s="79"/>
      <c r="B29" s="79"/>
      <c r="C29" s="80"/>
      <c r="D29" s="79"/>
      <c r="E29" s="79"/>
      <c r="F29" s="79"/>
      <c r="G29" s="79"/>
      <c r="H29" s="79"/>
      <c r="I29" s="79"/>
      <c r="J29" s="79"/>
      <c r="K29" s="79"/>
      <c r="L29" s="79"/>
      <c r="M29" s="80"/>
      <c r="N29" s="80"/>
      <c r="O29" s="79"/>
      <c r="P29" s="79"/>
      <c r="Q29" s="79"/>
      <c r="R29" s="79"/>
      <c r="S29" s="79"/>
      <c r="T29" s="79"/>
      <c r="U29" s="79"/>
    </row>
    <row r="30" spans="1:21">
      <c r="A30" s="79"/>
      <c r="B30" s="79"/>
      <c r="C30" s="80"/>
      <c r="D30" s="79"/>
      <c r="E30" s="79"/>
      <c r="F30" s="79"/>
      <c r="G30" s="79"/>
      <c r="H30" s="79"/>
      <c r="I30" s="79"/>
      <c r="J30" s="79"/>
      <c r="K30" s="79"/>
      <c r="L30" s="79"/>
      <c r="M30" s="80"/>
      <c r="N30" s="80"/>
      <c r="O30" s="79"/>
      <c r="P30" s="79"/>
      <c r="Q30" s="79"/>
      <c r="R30" s="79"/>
      <c r="S30" s="79"/>
      <c r="T30" s="79"/>
      <c r="U30" s="79"/>
    </row>
    <row r="31" spans="1:21">
      <c r="A31" s="79"/>
      <c r="B31" s="79"/>
      <c r="C31" s="80"/>
      <c r="D31" s="79"/>
      <c r="E31" s="79"/>
      <c r="F31" s="79"/>
      <c r="G31" s="79"/>
      <c r="H31" s="79"/>
      <c r="I31" s="79"/>
      <c r="J31" s="79"/>
      <c r="K31" s="79"/>
      <c r="L31" s="79"/>
      <c r="M31" s="80"/>
      <c r="N31" s="80"/>
      <c r="O31" s="79"/>
      <c r="P31" s="79"/>
      <c r="Q31" s="79"/>
      <c r="R31" s="79"/>
      <c r="S31" s="79"/>
      <c r="T31" s="79"/>
      <c r="U31" s="79"/>
    </row>
    <row r="32" spans="1:21">
      <c r="A32" s="79"/>
      <c r="B32" s="79"/>
      <c r="C32" s="80"/>
      <c r="D32" s="79"/>
      <c r="E32" s="79"/>
      <c r="F32" s="79"/>
      <c r="G32" s="79"/>
      <c r="H32" s="79"/>
      <c r="I32" s="79"/>
      <c r="J32" s="79"/>
      <c r="K32" s="79"/>
      <c r="L32" s="79"/>
      <c r="M32" s="80"/>
      <c r="N32" s="80"/>
      <c r="O32" s="79"/>
      <c r="P32" s="79"/>
      <c r="Q32" s="79"/>
      <c r="R32" s="79"/>
      <c r="S32" s="79"/>
      <c r="T32" s="79"/>
      <c r="U32" s="79"/>
    </row>
    <row r="33" spans="1:70">
      <c r="A33" s="79"/>
      <c r="B33" s="79"/>
      <c r="C33" s="80"/>
      <c r="D33" s="79"/>
      <c r="E33" s="79"/>
      <c r="F33" s="79"/>
      <c r="G33" s="79"/>
      <c r="H33" s="79"/>
      <c r="I33" s="79"/>
      <c r="J33" s="79"/>
      <c r="K33" s="79"/>
      <c r="L33" s="79"/>
      <c r="M33" s="80"/>
      <c r="N33" s="80"/>
      <c r="O33" s="79"/>
      <c r="P33" s="79"/>
      <c r="Q33" s="79"/>
      <c r="R33" s="79"/>
      <c r="S33" s="79"/>
      <c r="T33" s="79"/>
      <c r="U33" s="79"/>
    </row>
    <row r="34" spans="1:70">
      <c r="A34" s="79"/>
      <c r="B34" s="79"/>
      <c r="C34" s="80"/>
      <c r="D34" s="79"/>
      <c r="E34" s="79"/>
      <c r="F34" s="79"/>
      <c r="G34" s="79"/>
      <c r="H34" s="79"/>
      <c r="I34" s="79"/>
      <c r="J34" s="79"/>
      <c r="K34" s="79"/>
      <c r="L34" s="79"/>
      <c r="M34" s="80"/>
      <c r="N34" s="80"/>
      <c r="O34" s="79"/>
      <c r="P34" s="79"/>
      <c r="Q34" s="79"/>
      <c r="R34" s="79"/>
      <c r="S34" s="79"/>
      <c r="T34" s="79"/>
      <c r="U34" s="79"/>
    </row>
    <row r="35" spans="1:70">
      <c r="A35" s="79"/>
      <c r="B35" s="79"/>
      <c r="C35" s="80"/>
      <c r="D35" s="79"/>
      <c r="E35" s="79"/>
      <c r="F35" s="79"/>
      <c r="G35" s="79"/>
      <c r="H35" s="79"/>
      <c r="I35" s="79"/>
      <c r="J35" s="79"/>
      <c r="K35" s="79"/>
      <c r="L35" s="79"/>
      <c r="M35" s="80"/>
      <c r="N35" s="80"/>
      <c r="O35" s="79"/>
      <c r="P35" s="79"/>
      <c r="Q35" s="79"/>
      <c r="R35" s="79"/>
      <c r="S35" s="79"/>
      <c r="T35" s="79"/>
      <c r="U35" s="79"/>
    </row>
    <row r="36" spans="1:70">
      <c r="A36" s="79"/>
      <c r="B36" s="79"/>
      <c r="C36" s="80"/>
      <c r="D36" s="79"/>
      <c r="E36" s="79"/>
      <c r="F36" s="79"/>
      <c r="G36" s="79"/>
      <c r="H36" s="79"/>
      <c r="I36" s="79"/>
      <c r="J36" s="79"/>
      <c r="K36" s="79"/>
      <c r="L36" s="79"/>
      <c r="M36" s="80"/>
      <c r="N36" s="80"/>
      <c r="O36" s="79"/>
      <c r="P36" s="79"/>
      <c r="Q36" s="79"/>
      <c r="R36" s="79"/>
      <c r="S36" s="79"/>
      <c r="T36" s="79"/>
      <c r="U36" s="79"/>
    </row>
    <row r="37" spans="1:70">
      <c r="A37" s="58"/>
      <c r="B37" s="58"/>
      <c r="C37" s="53"/>
      <c r="D37" s="49"/>
      <c r="E37" s="49"/>
      <c r="F37" s="52"/>
      <c r="G37" s="52"/>
      <c r="H37" s="52"/>
      <c r="I37" s="52"/>
      <c r="J37" s="52"/>
      <c r="K37" s="52"/>
      <c r="L37" s="52"/>
      <c r="M37" s="53"/>
      <c r="N37" s="53"/>
      <c r="O37" s="52"/>
      <c r="P37" s="52"/>
      <c r="Q37" s="52"/>
      <c r="R37" s="52"/>
      <c r="S37" s="52"/>
      <c r="T37" s="52"/>
      <c r="U37" s="52"/>
    </row>
    <row r="38" spans="1:70" ht="19.5">
      <c r="A38" s="81"/>
      <c r="B38" s="81"/>
      <c r="C38" s="82"/>
      <c r="D38" s="83"/>
      <c r="E38" s="83"/>
      <c r="F38" s="81"/>
      <c r="G38" s="81"/>
      <c r="H38" s="81"/>
      <c r="I38" s="81"/>
      <c r="J38" s="81"/>
      <c r="K38" s="81"/>
      <c r="L38" s="81"/>
      <c r="M38" s="82"/>
      <c r="N38" s="82"/>
      <c r="O38" s="81"/>
      <c r="P38" s="81"/>
      <c r="Q38" s="81"/>
      <c r="R38" s="81"/>
      <c r="S38" s="81"/>
      <c r="T38" s="81"/>
      <c r="U38" s="81"/>
      <c r="V38" s="84"/>
      <c r="W38" s="84"/>
    </row>
    <row r="39" spans="1:70" ht="8.25" customHeight="1">
      <c r="A39" s="85"/>
      <c r="B39" s="85"/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8"/>
      <c r="N39" s="88"/>
      <c r="O39" s="87"/>
      <c r="P39" s="87"/>
      <c r="Q39" s="87"/>
      <c r="R39" s="87"/>
      <c r="S39" s="87"/>
      <c r="T39" s="87"/>
      <c r="U39" s="87"/>
      <c r="V39" s="89"/>
      <c r="W39" s="89"/>
    </row>
    <row r="40" spans="1:70" ht="9.75" customHeight="1">
      <c r="A40" s="85"/>
      <c r="B40" s="85"/>
      <c r="C40" s="86"/>
      <c r="D40" s="85"/>
      <c r="E40" s="85"/>
      <c r="F40" s="85"/>
      <c r="G40" s="85"/>
      <c r="H40" s="85"/>
      <c r="I40" s="85"/>
      <c r="J40" s="85"/>
      <c r="K40" s="85"/>
      <c r="L40" s="85"/>
      <c r="M40" s="86"/>
      <c r="N40" s="86"/>
      <c r="O40" s="85"/>
      <c r="P40" s="85"/>
      <c r="Q40" s="85"/>
      <c r="R40" s="85"/>
      <c r="S40" s="85"/>
      <c r="T40" s="85"/>
      <c r="U40" s="85"/>
      <c r="V40" s="90"/>
      <c r="W40" s="90"/>
    </row>
    <row r="41" spans="1:70" s="78" customFormat="1" ht="21.75" customHeight="1" thickBot="1">
      <c r="A41" s="91" t="s">
        <v>17</v>
      </c>
      <c r="B41" s="92"/>
      <c r="C41" s="53"/>
      <c r="D41" s="92" t="s">
        <v>96</v>
      </c>
      <c r="E41" s="92"/>
      <c r="F41" s="55"/>
      <c r="G41" s="55"/>
      <c r="H41" s="55"/>
      <c r="I41" s="55"/>
      <c r="J41" s="55"/>
      <c r="K41" s="55"/>
      <c r="L41" s="55"/>
      <c r="M41" s="56"/>
      <c r="N41" s="56"/>
      <c r="O41" s="55"/>
      <c r="P41" s="55"/>
      <c r="Q41" s="52"/>
      <c r="R41" s="52"/>
      <c r="S41" s="52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</row>
    <row r="42" spans="1:70" ht="195" customHeight="1">
      <c r="A42" s="93" t="s">
        <v>18</v>
      </c>
      <c r="B42" s="94" t="s">
        <v>0</v>
      </c>
      <c r="C42" s="95" t="s">
        <v>190</v>
      </c>
      <c r="D42" s="96" t="s">
        <v>98</v>
      </c>
      <c r="E42" s="95" t="s">
        <v>84</v>
      </c>
      <c r="F42" s="96" t="s">
        <v>101</v>
      </c>
      <c r="G42" s="95" t="s">
        <v>84</v>
      </c>
      <c r="H42" s="96" t="s">
        <v>102</v>
      </c>
      <c r="I42" s="95" t="s">
        <v>84</v>
      </c>
      <c r="J42" s="96" t="s">
        <v>99</v>
      </c>
      <c r="K42" s="95" t="s">
        <v>84</v>
      </c>
      <c r="L42" s="96" t="s">
        <v>97</v>
      </c>
      <c r="M42" s="95" t="s">
        <v>84</v>
      </c>
      <c r="N42" s="95" t="s">
        <v>65</v>
      </c>
      <c r="O42" s="96" t="s">
        <v>8</v>
      </c>
      <c r="P42" s="95" t="s">
        <v>84</v>
      </c>
      <c r="Q42" s="96" t="s">
        <v>12</v>
      </c>
      <c r="R42" s="95" t="s">
        <v>84</v>
      </c>
      <c r="S42" s="96" t="s">
        <v>1</v>
      </c>
      <c r="T42" s="96" t="s">
        <v>10</v>
      </c>
      <c r="U42" s="96" t="s">
        <v>25</v>
      </c>
      <c r="V42" s="97" t="s">
        <v>67</v>
      </c>
      <c r="W42" s="98" t="s">
        <v>82</v>
      </c>
    </row>
    <row r="43" spans="1:70">
      <c r="A43" s="99">
        <v>3</v>
      </c>
      <c r="B43" s="174"/>
      <c r="C43" s="173">
        <f>D43+E43+F43+G43+H43+I43+J43+K43+L43+M43+N43+O43+P43+Q43+R43+S43+T43+U43</f>
        <v>6018866.4400000004</v>
      </c>
      <c r="D43" s="275">
        <v>5045200</v>
      </c>
      <c r="E43" s="205">
        <f>E44+E52</f>
        <v>-362000</v>
      </c>
      <c r="F43" s="206">
        <f>F52+F155</f>
        <v>235000</v>
      </c>
      <c r="G43" s="206">
        <f>G52</f>
        <v>0</v>
      </c>
      <c r="H43" s="207">
        <f>H52</f>
        <v>240000</v>
      </c>
      <c r="I43" s="207">
        <f>I52</f>
        <v>-13937.5</v>
      </c>
      <c r="J43" s="302">
        <v>285000</v>
      </c>
      <c r="K43" s="207">
        <f>K52</f>
        <v>-10000</v>
      </c>
      <c r="L43" s="302">
        <v>489776.78999999992</v>
      </c>
      <c r="M43" s="207">
        <f>M52+M155</f>
        <v>4126.5300000000007</v>
      </c>
      <c r="N43" s="207">
        <v>73700.62</v>
      </c>
      <c r="O43" s="207">
        <v>80000</v>
      </c>
      <c r="P43" s="207">
        <f>P52</f>
        <v>-80000</v>
      </c>
      <c r="Q43" s="207">
        <v>30000</v>
      </c>
      <c r="R43" s="207">
        <f>R52</f>
        <v>2000</v>
      </c>
      <c r="S43" s="207">
        <v>0</v>
      </c>
      <c r="T43" s="207">
        <v>0</v>
      </c>
      <c r="U43" s="207">
        <v>0</v>
      </c>
      <c r="V43" s="207">
        <v>4999289</v>
      </c>
      <c r="W43" s="207">
        <v>5115289</v>
      </c>
    </row>
    <row r="44" spans="1:70" ht="19.5" thickBot="1">
      <c r="A44" s="101">
        <v>31</v>
      </c>
      <c r="B44" s="101" t="s">
        <v>7</v>
      </c>
      <c r="C44" s="175">
        <f t="shared" ref="C44:C107" si="0">D44+E44+F44+G44+H44+I44+J44+K44+L44+M44+N44+O44+P44+Q44+R44+S44+T44+U44</f>
        <v>4520000</v>
      </c>
      <c r="D44" s="276">
        <v>4872000</v>
      </c>
      <c r="E44" s="200">
        <f>E45+E47+E49</f>
        <v>-352000</v>
      </c>
      <c r="F44" s="200">
        <v>0</v>
      </c>
      <c r="G44" s="200">
        <v>0</v>
      </c>
      <c r="H44" s="200">
        <v>0</v>
      </c>
      <c r="I44" s="200">
        <v>0</v>
      </c>
      <c r="J44" s="276">
        <v>0</v>
      </c>
      <c r="K44" s="200">
        <v>0</v>
      </c>
      <c r="L44" s="276">
        <v>0</v>
      </c>
      <c r="M44" s="200">
        <v>0</v>
      </c>
      <c r="N44" s="200">
        <v>0</v>
      </c>
      <c r="O44" s="200">
        <v>0</v>
      </c>
      <c r="P44" s="200">
        <v>0</v>
      </c>
      <c r="Q44" s="200">
        <v>0</v>
      </c>
      <c r="R44" s="200">
        <v>0</v>
      </c>
      <c r="S44" s="200">
        <v>0</v>
      </c>
      <c r="T44" s="200">
        <v>0</v>
      </c>
      <c r="U44" s="200">
        <v>0</v>
      </c>
      <c r="V44" s="200">
        <v>4028000</v>
      </c>
      <c r="W44" s="208">
        <v>4144000</v>
      </c>
    </row>
    <row r="45" spans="1:70" s="104" customFormat="1">
      <c r="A45" s="103">
        <v>311</v>
      </c>
      <c r="B45" s="103" t="s">
        <v>21</v>
      </c>
      <c r="C45" s="176">
        <f t="shared" si="0"/>
        <v>3700000</v>
      </c>
      <c r="D45" s="277">
        <v>3900000</v>
      </c>
      <c r="E45" s="210">
        <v>-200000</v>
      </c>
      <c r="F45" s="201">
        <v>0</v>
      </c>
      <c r="G45" s="201">
        <v>0</v>
      </c>
      <c r="H45" s="201">
        <v>0</v>
      </c>
      <c r="I45" s="201">
        <v>0</v>
      </c>
      <c r="J45" s="281">
        <v>0</v>
      </c>
      <c r="K45" s="201">
        <v>0</v>
      </c>
      <c r="L45" s="281">
        <v>0</v>
      </c>
      <c r="M45" s="201">
        <v>0</v>
      </c>
      <c r="N45" s="201">
        <v>0</v>
      </c>
      <c r="O45" s="201">
        <v>0</v>
      </c>
      <c r="P45" s="201">
        <v>0</v>
      </c>
      <c r="Q45" s="201">
        <v>0</v>
      </c>
      <c r="R45" s="201">
        <v>0</v>
      </c>
      <c r="S45" s="201">
        <v>0</v>
      </c>
      <c r="T45" s="201">
        <v>0</v>
      </c>
      <c r="U45" s="209">
        <v>0</v>
      </c>
      <c r="V45" s="209">
        <v>3400000</v>
      </c>
      <c r="W45" s="209">
        <v>3500000</v>
      </c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</row>
    <row r="46" spans="1:70">
      <c r="A46" s="106">
        <v>31111</v>
      </c>
      <c r="B46" s="106" t="s">
        <v>30</v>
      </c>
      <c r="C46" s="172">
        <f t="shared" si="0"/>
        <v>3700000</v>
      </c>
      <c r="D46" s="278">
        <v>3900000</v>
      </c>
      <c r="E46" s="202">
        <v>-200000</v>
      </c>
      <c r="F46" s="202">
        <v>0</v>
      </c>
      <c r="G46" s="202">
        <v>0</v>
      </c>
      <c r="H46" s="202">
        <v>0</v>
      </c>
      <c r="I46" s="202">
        <v>0</v>
      </c>
      <c r="J46" s="301">
        <v>0</v>
      </c>
      <c r="K46" s="202">
        <v>0</v>
      </c>
      <c r="L46" s="301">
        <v>0</v>
      </c>
      <c r="M46" s="202">
        <v>0</v>
      </c>
      <c r="N46" s="202">
        <v>0</v>
      </c>
      <c r="O46" s="202">
        <v>0</v>
      </c>
      <c r="P46" s="202">
        <v>0</v>
      </c>
      <c r="Q46" s="202">
        <v>0</v>
      </c>
      <c r="R46" s="202">
        <v>0</v>
      </c>
      <c r="S46" s="202">
        <v>0</v>
      </c>
      <c r="T46" s="202">
        <v>0</v>
      </c>
      <c r="U46" s="211">
        <v>0</v>
      </c>
      <c r="V46" s="212">
        <v>3400000</v>
      </c>
      <c r="W46" s="212">
        <v>3500000</v>
      </c>
    </row>
    <row r="47" spans="1:70" s="104" customFormat="1">
      <c r="A47" s="107">
        <v>312</v>
      </c>
      <c r="B47" s="107" t="s">
        <v>19</v>
      </c>
      <c r="C47" s="177">
        <f t="shared" si="0"/>
        <v>155000</v>
      </c>
      <c r="D47" s="279">
        <v>120000</v>
      </c>
      <c r="E47" s="203">
        <f>E48</f>
        <v>35000</v>
      </c>
      <c r="F47" s="203">
        <v>0</v>
      </c>
      <c r="G47" s="203">
        <v>0</v>
      </c>
      <c r="H47" s="203">
        <v>0</v>
      </c>
      <c r="I47" s="203">
        <v>0</v>
      </c>
      <c r="J47" s="279">
        <v>0</v>
      </c>
      <c r="K47" s="203">
        <v>0</v>
      </c>
      <c r="L47" s="279">
        <v>0</v>
      </c>
      <c r="M47" s="203">
        <v>0</v>
      </c>
      <c r="N47" s="203">
        <v>0</v>
      </c>
      <c r="O47" s="203">
        <v>0</v>
      </c>
      <c r="P47" s="203">
        <v>0</v>
      </c>
      <c r="Q47" s="203">
        <v>0</v>
      </c>
      <c r="R47" s="203">
        <v>0</v>
      </c>
      <c r="S47" s="203">
        <v>0</v>
      </c>
      <c r="T47" s="203">
        <v>0</v>
      </c>
      <c r="U47" s="203">
        <v>0</v>
      </c>
      <c r="V47" s="203">
        <v>100000</v>
      </c>
      <c r="W47" s="203">
        <v>100000</v>
      </c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</row>
    <row r="48" spans="1:70">
      <c r="A48" s="108">
        <v>3121</v>
      </c>
      <c r="B48" s="108" t="s">
        <v>31</v>
      </c>
      <c r="C48" s="172">
        <f t="shared" si="0"/>
        <v>155000</v>
      </c>
      <c r="D48" s="280">
        <v>120000</v>
      </c>
      <c r="E48" s="204">
        <v>35000</v>
      </c>
      <c r="F48" s="204">
        <v>0</v>
      </c>
      <c r="G48" s="204">
        <v>0</v>
      </c>
      <c r="H48" s="204">
        <v>0</v>
      </c>
      <c r="I48" s="204">
        <v>0</v>
      </c>
      <c r="J48" s="280">
        <v>0</v>
      </c>
      <c r="K48" s="204">
        <v>0</v>
      </c>
      <c r="L48" s="280">
        <v>0</v>
      </c>
      <c r="M48" s="204">
        <v>0</v>
      </c>
      <c r="N48" s="204">
        <v>0</v>
      </c>
      <c r="O48" s="204">
        <v>0</v>
      </c>
      <c r="P48" s="204">
        <v>0</v>
      </c>
      <c r="Q48" s="204">
        <v>0</v>
      </c>
      <c r="R48" s="204">
        <v>0</v>
      </c>
      <c r="S48" s="204">
        <v>0</v>
      </c>
      <c r="T48" s="204">
        <v>0</v>
      </c>
      <c r="U48" s="204">
        <v>0</v>
      </c>
      <c r="V48" s="213">
        <v>100000</v>
      </c>
      <c r="W48" s="213">
        <v>100000</v>
      </c>
    </row>
    <row r="49" spans="1:70" s="104" customFormat="1">
      <c r="A49" s="109">
        <v>313</v>
      </c>
      <c r="B49" s="109" t="s">
        <v>27</v>
      </c>
      <c r="C49" s="177">
        <f t="shared" si="0"/>
        <v>665000</v>
      </c>
      <c r="D49" s="281">
        <v>852000</v>
      </c>
      <c r="E49" s="201">
        <f>E50+E51</f>
        <v>-187000</v>
      </c>
      <c r="F49" s="201">
        <v>0</v>
      </c>
      <c r="G49" s="201">
        <v>0</v>
      </c>
      <c r="H49" s="201">
        <v>0</v>
      </c>
      <c r="I49" s="201">
        <v>0</v>
      </c>
      <c r="J49" s="281">
        <v>0</v>
      </c>
      <c r="K49" s="201">
        <v>0</v>
      </c>
      <c r="L49" s="281">
        <v>0</v>
      </c>
      <c r="M49" s="201">
        <v>0</v>
      </c>
      <c r="N49" s="201">
        <v>0</v>
      </c>
      <c r="O49" s="201">
        <v>0</v>
      </c>
      <c r="P49" s="201">
        <v>0</v>
      </c>
      <c r="Q49" s="201">
        <v>0</v>
      </c>
      <c r="R49" s="201">
        <v>0</v>
      </c>
      <c r="S49" s="201">
        <v>0</v>
      </c>
      <c r="T49" s="201">
        <v>0</v>
      </c>
      <c r="U49" s="201">
        <v>0</v>
      </c>
      <c r="V49" s="201">
        <v>528000</v>
      </c>
      <c r="W49" s="201">
        <v>544000</v>
      </c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</row>
    <row r="50" spans="1:70">
      <c r="A50" s="108">
        <v>3132</v>
      </c>
      <c r="B50" s="108" t="s">
        <v>32</v>
      </c>
      <c r="C50" s="172">
        <f t="shared" si="0"/>
        <v>595000</v>
      </c>
      <c r="D50" s="280">
        <v>745000</v>
      </c>
      <c r="E50" s="204">
        <v>-150000</v>
      </c>
      <c r="F50" s="204">
        <v>0</v>
      </c>
      <c r="G50" s="204">
        <v>0</v>
      </c>
      <c r="H50" s="204">
        <v>0</v>
      </c>
      <c r="I50" s="204">
        <v>0</v>
      </c>
      <c r="J50" s="280">
        <v>0</v>
      </c>
      <c r="K50" s="204">
        <v>0</v>
      </c>
      <c r="L50" s="280">
        <v>0</v>
      </c>
      <c r="M50" s="204">
        <v>0</v>
      </c>
      <c r="N50" s="204">
        <v>0</v>
      </c>
      <c r="O50" s="204">
        <v>0</v>
      </c>
      <c r="P50" s="204">
        <v>0</v>
      </c>
      <c r="Q50" s="204">
        <v>0</v>
      </c>
      <c r="R50" s="204">
        <v>0</v>
      </c>
      <c r="S50" s="204">
        <v>0</v>
      </c>
      <c r="T50" s="204">
        <v>0</v>
      </c>
      <c r="U50" s="204">
        <v>0</v>
      </c>
      <c r="V50" s="213">
        <v>510000</v>
      </c>
      <c r="W50" s="213">
        <v>525000</v>
      </c>
    </row>
    <row r="51" spans="1:70">
      <c r="A51" s="108">
        <v>3133</v>
      </c>
      <c r="B51" s="108" t="s">
        <v>33</v>
      </c>
      <c r="C51" s="172">
        <f t="shared" si="0"/>
        <v>70000</v>
      </c>
      <c r="D51" s="280">
        <v>107000</v>
      </c>
      <c r="E51" s="204">
        <v>-37000</v>
      </c>
      <c r="F51" s="214">
        <v>0</v>
      </c>
      <c r="G51" s="214">
        <v>0</v>
      </c>
      <c r="H51" s="214">
        <v>0</v>
      </c>
      <c r="I51" s="214">
        <v>0</v>
      </c>
      <c r="J51" s="280">
        <v>0</v>
      </c>
      <c r="K51" s="204">
        <v>0</v>
      </c>
      <c r="L51" s="280">
        <v>0</v>
      </c>
      <c r="M51" s="204">
        <v>0</v>
      </c>
      <c r="N51" s="204">
        <v>0</v>
      </c>
      <c r="O51" s="204">
        <v>0</v>
      </c>
      <c r="P51" s="204">
        <v>0</v>
      </c>
      <c r="Q51" s="204">
        <v>0</v>
      </c>
      <c r="R51" s="204">
        <v>0</v>
      </c>
      <c r="S51" s="204">
        <v>0</v>
      </c>
      <c r="T51" s="204">
        <v>0</v>
      </c>
      <c r="U51" s="204">
        <v>0</v>
      </c>
      <c r="V51" s="213">
        <v>18000</v>
      </c>
      <c r="W51" s="213">
        <v>19000</v>
      </c>
    </row>
    <row r="52" spans="1:70" ht="19.5" thickBot="1">
      <c r="A52" s="101">
        <v>32</v>
      </c>
      <c r="B52" s="101" t="s">
        <v>20</v>
      </c>
      <c r="C52" s="175">
        <f t="shared" si="0"/>
        <v>1492540.44</v>
      </c>
      <c r="D52" s="276">
        <v>173200</v>
      </c>
      <c r="E52" s="200">
        <f>E91+E140</f>
        <v>-10000</v>
      </c>
      <c r="F52" s="215">
        <f>F53+F69+F91+F136+F140</f>
        <v>231467</v>
      </c>
      <c r="G52" s="215">
        <f>G69+G91+G140</f>
        <v>0</v>
      </c>
      <c r="H52" s="215">
        <f>H91</f>
        <v>240000</v>
      </c>
      <c r="I52" s="215">
        <f>I91</f>
        <v>-13937.5</v>
      </c>
      <c r="J52" s="276">
        <v>285000</v>
      </c>
      <c r="K52" s="200">
        <f>K53</f>
        <v>-10000</v>
      </c>
      <c r="L52" s="307">
        <v>487083.78999999992</v>
      </c>
      <c r="M52" s="200">
        <f>M53+M69+M91+M136+M140</f>
        <v>4026.53</v>
      </c>
      <c r="N52" s="200">
        <v>73700.62</v>
      </c>
      <c r="O52" s="200">
        <v>80000</v>
      </c>
      <c r="P52" s="200">
        <f>P91+P136+P140</f>
        <v>-80000</v>
      </c>
      <c r="Q52" s="200">
        <v>30000</v>
      </c>
      <c r="R52" s="200">
        <f>R53+R91+R136</f>
        <v>2000</v>
      </c>
      <c r="S52" s="200">
        <v>0</v>
      </c>
      <c r="T52" s="200">
        <v>0</v>
      </c>
      <c r="U52" s="200">
        <v>0</v>
      </c>
      <c r="V52" s="200">
        <v>965713</v>
      </c>
      <c r="W52" s="200">
        <v>965713</v>
      </c>
    </row>
    <row r="53" spans="1:70" s="104" customFormat="1" ht="33" customHeight="1">
      <c r="A53" s="103">
        <v>321</v>
      </c>
      <c r="B53" s="110" t="s">
        <v>64</v>
      </c>
      <c r="C53" s="177">
        <f t="shared" si="0"/>
        <v>385218.54</v>
      </c>
      <c r="D53" s="282">
        <v>0</v>
      </c>
      <c r="E53" s="282">
        <v>0</v>
      </c>
      <c r="F53" s="216">
        <f>F54+F62+F63+F66</f>
        <v>27644</v>
      </c>
      <c r="G53" s="216">
        <v>0</v>
      </c>
      <c r="H53" s="216">
        <v>0</v>
      </c>
      <c r="I53" s="216">
        <v>0</v>
      </c>
      <c r="J53" s="277">
        <v>285000</v>
      </c>
      <c r="K53" s="209">
        <f>K62</f>
        <v>-10000</v>
      </c>
      <c r="L53" s="308">
        <v>66833.539999999994</v>
      </c>
      <c r="M53" s="209">
        <f>M54+M62+M63</f>
        <v>-2015</v>
      </c>
      <c r="N53" s="209">
        <v>11756</v>
      </c>
      <c r="O53" s="209">
        <v>0</v>
      </c>
      <c r="P53" s="209">
        <v>0</v>
      </c>
      <c r="Q53" s="209">
        <v>5000</v>
      </c>
      <c r="R53" s="209">
        <f>R54</f>
        <v>1000</v>
      </c>
      <c r="S53" s="209">
        <v>0</v>
      </c>
      <c r="T53" s="209">
        <v>0</v>
      </c>
      <c r="U53" s="209">
        <v>0</v>
      </c>
      <c r="V53" s="209">
        <v>324430</v>
      </c>
      <c r="W53" s="209">
        <v>324430</v>
      </c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</row>
    <row r="54" spans="1:70" s="113" customFormat="1">
      <c r="A54" s="111">
        <v>3211</v>
      </c>
      <c r="B54" s="112" t="s">
        <v>34</v>
      </c>
      <c r="C54" s="266">
        <f t="shared" si="0"/>
        <v>99358.540000000008</v>
      </c>
      <c r="D54" s="283">
        <v>0</v>
      </c>
      <c r="E54" s="283">
        <v>0</v>
      </c>
      <c r="F54" s="217">
        <f>F55+F56+F57+F58+F59+F60+F61</f>
        <v>22784</v>
      </c>
      <c r="G54" s="217">
        <v>0</v>
      </c>
      <c r="H54" s="217">
        <v>0</v>
      </c>
      <c r="I54" s="217">
        <v>0</v>
      </c>
      <c r="J54" s="296">
        <v>0</v>
      </c>
      <c r="K54" s="218">
        <v>0</v>
      </c>
      <c r="L54" s="309">
        <v>58647.54</v>
      </c>
      <c r="M54" s="247">
        <f>M55+M56+M57+M58+M59+M60</f>
        <v>171</v>
      </c>
      <c r="N54" s="218">
        <v>11756</v>
      </c>
      <c r="O54" s="218">
        <v>0</v>
      </c>
      <c r="P54" s="218">
        <v>0</v>
      </c>
      <c r="Q54" s="218">
        <v>5000</v>
      </c>
      <c r="R54" s="218">
        <f>R55+R59</f>
        <v>1000</v>
      </c>
      <c r="S54" s="218">
        <v>0</v>
      </c>
      <c r="T54" s="218">
        <v>0</v>
      </c>
      <c r="U54" s="218">
        <v>0</v>
      </c>
      <c r="V54" s="218">
        <v>50692</v>
      </c>
      <c r="W54" s="218">
        <v>50692</v>
      </c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</row>
    <row r="55" spans="1:70">
      <c r="A55" s="106">
        <v>32111</v>
      </c>
      <c r="B55" s="114" t="s">
        <v>108</v>
      </c>
      <c r="C55" s="172">
        <f t="shared" si="0"/>
        <v>23316</v>
      </c>
      <c r="D55" s="284">
        <v>0</v>
      </c>
      <c r="E55" s="284">
        <v>0</v>
      </c>
      <c r="F55" s="219">
        <v>6300</v>
      </c>
      <c r="G55" s="219">
        <v>0</v>
      </c>
      <c r="H55" s="219">
        <v>0</v>
      </c>
      <c r="I55" s="219">
        <v>0</v>
      </c>
      <c r="J55" s="278">
        <v>0</v>
      </c>
      <c r="K55" s="211">
        <v>0</v>
      </c>
      <c r="L55" s="310">
        <v>6516</v>
      </c>
      <c r="M55" s="248">
        <v>3500</v>
      </c>
      <c r="N55" s="211">
        <v>5000</v>
      </c>
      <c r="O55" s="211">
        <v>0</v>
      </c>
      <c r="P55" s="211">
        <v>0</v>
      </c>
      <c r="Q55" s="211">
        <v>5000</v>
      </c>
      <c r="R55" s="211">
        <v>-3000</v>
      </c>
      <c r="S55" s="211">
        <v>0</v>
      </c>
      <c r="T55" s="211">
        <v>0</v>
      </c>
      <c r="U55" s="211">
        <v>0</v>
      </c>
      <c r="V55" s="212">
        <v>18816</v>
      </c>
      <c r="W55" s="212">
        <v>18816</v>
      </c>
    </row>
    <row r="56" spans="1:70" ht="36.75">
      <c r="A56" s="106">
        <v>32112</v>
      </c>
      <c r="B56" s="114" t="s">
        <v>109</v>
      </c>
      <c r="C56" s="172">
        <f t="shared" si="0"/>
        <v>445.53999999999996</v>
      </c>
      <c r="D56" s="284">
        <v>0</v>
      </c>
      <c r="E56" s="284">
        <v>0</v>
      </c>
      <c r="F56" s="219">
        <v>0</v>
      </c>
      <c r="G56" s="219">
        <v>0</v>
      </c>
      <c r="H56" s="219">
        <v>0</v>
      </c>
      <c r="I56" s="219">
        <v>0</v>
      </c>
      <c r="J56" s="278">
        <v>0</v>
      </c>
      <c r="K56" s="211">
        <v>0</v>
      </c>
      <c r="L56" s="310">
        <v>445.53999999999996</v>
      </c>
      <c r="M56" s="248">
        <v>0</v>
      </c>
      <c r="N56" s="211">
        <v>0</v>
      </c>
      <c r="O56" s="211">
        <v>0</v>
      </c>
      <c r="P56" s="211">
        <v>0</v>
      </c>
      <c r="Q56" s="211">
        <v>0</v>
      </c>
      <c r="R56" s="211">
        <v>0</v>
      </c>
      <c r="S56" s="211">
        <v>0</v>
      </c>
      <c r="T56" s="211">
        <v>0</v>
      </c>
      <c r="U56" s="211">
        <v>0</v>
      </c>
      <c r="V56" s="212">
        <v>3800</v>
      </c>
      <c r="W56" s="212">
        <v>3800</v>
      </c>
    </row>
    <row r="57" spans="1:70" ht="36.75">
      <c r="A57" s="106">
        <v>32113</v>
      </c>
      <c r="B57" s="114" t="s">
        <v>110</v>
      </c>
      <c r="C57" s="172">
        <f t="shared" si="0"/>
        <v>14145</v>
      </c>
      <c r="D57" s="284">
        <v>0</v>
      </c>
      <c r="E57" s="284">
        <v>0</v>
      </c>
      <c r="F57" s="219">
        <v>5145</v>
      </c>
      <c r="G57" s="219">
        <v>0</v>
      </c>
      <c r="H57" s="219">
        <v>0</v>
      </c>
      <c r="I57" s="219">
        <v>0</v>
      </c>
      <c r="J57" s="278">
        <v>0</v>
      </c>
      <c r="K57" s="211">
        <v>0</v>
      </c>
      <c r="L57" s="310">
        <v>3000</v>
      </c>
      <c r="M57" s="248">
        <v>1000</v>
      </c>
      <c r="N57" s="211">
        <v>5000</v>
      </c>
      <c r="O57" s="211">
        <v>0</v>
      </c>
      <c r="P57" s="211">
        <v>0</v>
      </c>
      <c r="Q57" s="211">
        <v>0</v>
      </c>
      <c r="R57" s="211">
        <v>0</v>
      </c>
      <c r="S57" s="211">
        <v>0</v>
      </c>
      <c r="T57" s="211">
        <v>0</v>
      </c>
      <c r="U57" s="211">
        <v>0</v>
      </c>
      <c r="V57" s="212">
        <v>13145</v>
      </c>
      <c r="W57" s="212">
        <v>13145</v>
      </c>
    </row>
    <row r="58" spans="1:70" ht="36.75">
      <c r="A58" s="106">
        <v>32114</v>
      </c>
      <c r="B58" s="114" t="s">
        <v>111</v>
      </c>
      <c r="C58" s="172">
        <f t="shared" si="0"/>
        <v>3427</v>
      </c>
      <c r="D58" s="284">
        <v>0</v>
      </c>
      <c r="E58" s="284">
        <v>0</v>
      </c>
      <c r="F58" s="219">
        <v>0</v>
      </c>
      <c r="G58" s="219">
        <v>0</v>
      </c>
      <c r="H58" s="219">
        <v>0</v>
      </c>
      <c r="I58" s="219">
        <v>0</v>
      </c>
      <c r="J58" s="278">
        <v>0</v>
      </c>
      <c r="K58" s="211">
        <v>0</v>
      </c>
      <c r="L58" s="310">
        <v>2500</v>
      </c>
      <c r="M58" s="248">
        <v>-829</v>
      </c>
      <c r="N58" s="211">
        <v>1756</v>
      </c>
      <c r="O58" s="211">
        <v>0</v>
      </c>
      <c r="P58" s="211">
        <v>0</v>
      </c>
      <c r="Q58" s="211">
        <v>0</v>
      </c>
      <c r="R58" s="211">
        <v>0</v>
      </c>
      <c r="S58" s="211">
        <v>0</v>
      </c>
      <c r="T58" s="211">
        <v>0</v>
      </c>
      <c r="U58" s="211">
        <v>0</v>
      </c>
      <c r="V58" s="212">
        <v>2500</v>
      </c>
      <c r="W58" s="212">
        <v>2500</v>
      </c>
    </row>
    <row r="59" spans="1:70" ht="36.75">
      <c r="A59" s="106">
        <v>32115</v>
      </c>
      <c r="B59" s="114" t="s">
        <v>112</v>
      </c>
      <c r="C59" s="172">
        <f t="shared" si="0"/>
        <v>57374.1</v>
      </c>
      <c r="D59" s="284">
        <v>0</v>
      </c>
      <c r="E59" s="284">
        <v>0</v>
      </c>
      <c r="F59" s="219">
        <v>11339</v>
      </c>
      <c r="G59" s="219">
        <v>0</v>
      </c>
      <c r="H59" s="219">
        <v>0</v>
      </c>
      <c r="I59" s="219">
        <v>0</v>
      </c>
      <c r="J59" s="278">
        <v>0</v>
      </c>
      <c r="K59" s="211">
        <v>0</v>
      </c>
      <c r="L59" s="310">
        <v>44535.1</v>
      </c>
      <c r="M59" s="248">
        <v>-2500</v>
      </c>
      <c r="N59" s="211">
        <v>0</v>
      </c>
      <c r="O59" s="211">
        <v>0</v>
      </c>
      <c r="P59" s="211">
        <v>0</v>
      </c>
      <c r="Q59" s="211">
        <v>0</v>
      </c>
      <c r="R59" s="211">
        <v>4000</v>
      </c>
      <c r="S59" s="211">
        <v>0</v>
      </c>
      <c r="T59" s="211">
        <v>0</v>
      </c>
      <c r="U59" s="211">
        <v>0</v>
      </c>
      <c r="V59" s="212">
        <v>12431</v>
      </c>
      <c r="W59" s="212">
        <v>13431</v>
      </c>
    </row>
    <row r="60" spans="1:70" ht="36.75">
      <c r="A60" s="106">
        <v>32116</v>
      </c>
      <c r="B60" s="114" t="s">
        <v>113</v>
      </c>
      <c r="C60" s="172">
        <f t="shared" si="0"/>
        <v>650.90000000000009</v>
      </c>
      <c r="D60" s="284">
        <v>0</v>
      </c>
      <c r="E60" s="284">
        <v>0</v>
      </c>
      <c r="F60" s="219">
        <v>0</v>
      </c>
      <c r="G60" s="219">
        <v>0</v>
      </c>
      <c r="H60" s="219">
        <v>0</v>
      </c>
      <c r="I60" s="219">
        <v>0</v>
      </c>
      <c r="J60" s="278">
        <v>0</v>
      </c>
      <c r="K60" s="211">
        <v>0</v>
      </c>
      <c r="L60" s="310">
        <v>1650.9</v>
      </c>
      <c r="M60" s="248">
        <v>-1000</v>
      </c>
      <c r="N60" s="211">
        <v>0</v>
      </c>
      <c r="O60" s="211">
        <v>0</v>
      </c>
      <c r="P60" s="211">
        <v>0</v>
      </c>
      <c r="Q60" s="211">
        <v>0</v>
      </c>
      <c r="R60" s="211">
        <v>0</v>
      </c>
      <c r="S60" s="211">
        <v>0</v>
      </c>
      <c r="T60" s="211">
        <v>0</v>
      </c>
      <c r="U60" s="211">
        <v>0</v>
      </c>
      <c r="V60" s="212">
        <v>0</v>
      </c>
      <c r="W60" s="212">
        <v>0</v>
      </c>
    </row>
    <row r="61" spans="1:70">
      <c r="A61" s="106">
        <v>32117</v>
      </c>
      <c r="B61" s="114" t="s">
        <v>114</v>
      </c>
      <c r="C61" s="172">
        <f t="shared" si="0"/>
        <v>0</v>
      </c>
      <c r="D61" s="284">
        <v>0</v>
      </c>
      <c r="E61" s="284">
        <v>0</v>
      </c>
      <c r="F61" s="219">
        <v>0</v>
      </c>
      <c r="G61" s="219">
        <v>0</v>
      </c>
      <c r="H61" s="219">
        <v>0</v>
      </c>
      <c r="I61" s="219">
        <v>0</v>
      </c>
      <c r="J61" s="278">
        <v>0</v>
      </c>
      <c r="K61" s="211">
        <v>0</v>
      </c>
      <c r="L61" s="310">
        <v>0</v>
      </c>
      <c r="M61" s="248">
        <v>0</v>
      </c>
      <c r="N61" s="211">
        <v>0</v>
      </c>
      <c r="O61" s="211">
        <v>0</v>
      </c>
      <c r="P61" s="211">
        <v>0</v>
      </c>
      <c r="Q61" s="211">
        <v>0</v>
      </c>
      <c r="R61" s="211">
        <v>0</v>
      </c>
      <c r="S61" s="211">
        <v>0</v>
      </c>
      <c r="T61" s="211">
        <v>0</v>
      </c>
      <c r="U61" s="211">
        <v>0</v>
      </c>
      <c r="V61" s="212">
        <v>0</v>
      </c>
      <c r="W61" s="212">
        <v>0</v>
      </c>
    </row>
    <row r="62" spans="1:70" s="113" customFormat="1">
      <c r="A62" s="111">
        <v>3212</v>
      </c>
      <c r="B62" s="112" t="s">
        <v>35</v>
      </c>
      <c r="C62" s="178">
        <f t="shared" si="0"/>
        <v>275000</v>
      </c>
      <c r="D62" s="283">
        <v>0</v>
      </c>
      <c r="E62" s="283">
        <v>0</v>
      </c>
      <c r="F62" s="217">
        <v>0</v>
      </c>
      <c r="G62" s="217">
        <v>0</v>
      </c>
      <c r="H62" s="217">
        <v>0</v>
      </c>
      <c r="I62" s="217">
        <v>0</v>
      </c>
      <c r="J62" s="296">
        <v>285000</v>
      </c>
      <c r="K62" s="218">
        <v>-10000</v>
      </c>
      <c r="L62" s="309">
        <v>0</v>
      </c>
      <c r="M62" s="247">
        <v>0</v>
      </c>
      <c r="N62" s="218">
        <v>0</v>
      </c>
      <c r="O62" s="218">
        <v>0</v>
      </c>
      <c r="P62" s="218">
        <v>0</v>
      </c>
      <c r="Q62" s="218">
        <v>0</v>
      </c>
      <c r="R62" s="218">
        <v>0</v>
      </c>
      <c r="S62" s="218">
        <v>0</v>
      </c>
      <c r="T62" s="218">
        <v>0</v>
      </c>
      <c r="U62" s="218">
        <v>0</v>
      </c>
      <c r="V62" s="218">
        <v>244250</v>
      </c>
      <c r="W62" s="218">
        <v>244250</v>
      </c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</row>
    <row r="63" spans="1:70" s="113" customFormat="1">
      <c r="A63" s="111">
        <v>3213</v>
      </c>
      <c r="B63" s="112" t="s">
        <v>36</v>
      </c>
      <c r="C63" s="178">
        <f t="shared" si="0"/>
        <v>10860</v>
      </c>
      <c r="D63" s="283">
        <v>0</v>
      </c>
      <c r="E63" s="283">
        <v>0</v>
      </c>
      <c r="F63" s="217">
        <f>F64+F65</f>
        <v>4860</v>
      </c>
      <c r="G63" s="217">
        <v>0</v>
      </c>
      <c r="H63" s="217">
        <v>0</v>
      </c>
      <c r="I63" s="217">
        <v>0</v>
      </c>
      <c r="J63" s="296">
        <v>0</v>
      </c>
      <c r="K63" s="296">
        <v>0</v>
      </c>
      <c r="L63" s="309">
        <v>8186</v>
      </c>
      <c r="M63" s="247">
        <f>M64</f>
        <v>-2186</v>
      </c>
      <c r="N63" s="218">
        <v>0</v>
      </c>
      <c r="O63" s="218">
        <v>0</v>
      </c>
      <c r="P63" s="218">
        <v>0</v>
      </c>
      <c r="Q63" s="218">
        <v>0</v>
      </c>
      <c r="R63" s="218">
        <v>0</v>
      </c>
      <c r="S63" s="218">
        <v>0</v>
      </c>
      <c r="T63" s="218">
        <v>0</v>
      </c>
      <c r="U63" s="218">
        <v>0</v>
      </c>
      <c r="V63" s="218">
        <v>14708</v>
      </c>
      <c r="W63" s="218">
        <v>14708</v>
      </c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</row>
    <row r="64" spans="1:70" ht="36.75">
      <c r="A64" s="106">
        <v>32131</v>
      </c>
      <c r="B64" s="114" t="s">
        <v>115</v>
      </c>
      <c r="C64" s="172">
        <f t="shared" si="0"/>
        <v>10860</v>
      </c>
      <c r="D64" s="284">
        <v>0</v>
      </c>
      <c r="E64" s="284">
        <v>0</v>
      </c>
      <c r="F64" s="219">
        <v>4860</v>
      </c>
      <c r="G64" s="219">
        <v>0</v>
      </c>
      <c r="H64" s="219">
        <v>0</v>
      </c>
      <c r="I64" s="219">
        <v>0</v>
      </c>
      <c r="J64" s="278">
        <v>0</v>
      </c>
      <c r="K64" s="278">
        <v>0</v>
      </c>
      <c r="L64" s="310">
        <v>8186</v>
      </c>
      <c r="M64" s="248">
        <v>-2186</v>
      </c>
      <c r="N64" s="211">
        <v>0</v>
      </c>
      <c r="O64" s="211">
        <v>0</v>
      </c>
      <c r="P64" s="211">
        <v>0</v>
      </c>
      <c r="Q64" s="211">
        <v>0</v>
      </c>
      <c r="R64" s="211">
        <v>0</v>
      </c>
      <c r="S64" s="211">
        <v>0</v>
      </c>
      <c r="T64" s="211">
        <v>0</v>
      </c>
      <c r="U64" s="211">
        <v>0</v>
      </c>
      <c r="V64" s="212">
        <v>12746</v>
      </c>
      <c r="W64" s="212">
        <v>12746</v>
      </c>
    </row>
    <row r="65" spans="1:70">
      <c r="A65" s="106">
        <v>32132</v>
      </c>
      <c r="B65" s="114" t="s">
        <v>116</v>
      </c>
      <c r="C65" s="172">
        <f t="shared" si="0"/>
        <v>0</v>
      </c>
      <c r="D65" s="284">
        <v>0</v>
      </c>
      <c r="E65" s="284">
        <v>0</v>
      </c>
      <c r="F65" s="219">
        <v>0</v>
      </c>
      <c r="G65" s="219">
        <v>0</v>
      </c>
      <c r="H65" s="219">
        <v>0</v>
      </c>
      <c r="I65" s="219">
        <v>0</v>
      </c>
      <c r="J65" s="278">
        <v>0</v>
      </c>
      <c r="K65" s="278">
        <v>0</v>
      </c>
      <c r="L65" s="310">
        <v>0</v>
      </c>
      <c r="M65" s="248">
        <v>0</v>
      </c>
      <c r="N65" s="211">
        <v>0</v>
      </c>
      <c r="O65" s="211">
        <v>0</v>
      </c>
      <c r="P65" s="211">
        <v>0</v>
      </c>
      <c r="Q65" s="211">
        <v>0</v>
      </c>
      <c r="R65" s="211">
        <v>0</v>
      </c>
      <c r="S65" s="211">
        <v>0</v>
      </c>
      <c r="T65" s="211">
        <v>0</v>
      </c>
      <c r="U65" s="211">
        <v>0</v>
      </c>
      <c r="V65" s="212">
        <v>1962</v>
      </c>
      <c r="W65" s="212">
        <v>1962</v>
      </c>
    </row>
    <row r="66" spans="1:70" s="113" customFormat="1" ht="36.75">
      <c r="A66" s="111">
        <v>3214</v>
      </c>
      <c r="B66" s="112" t="s">
        <v>61</v>
      </c>
      <c r="C66" s="178">
        <f t="shared" si="0"/>
        <v>0</v>
      </c>
      <c r="D66" s="283">
        <v>0</v>
      </c>
      <c r="E66" s="283">
        <v>0</v>
      </c>
      <c r="F66" s="217">
        <f>F67+F68</f>
        <v>0</v>
      </c>
      <c r="G66" s="217">
        <v>0</v>
      </c>
      <c r="H66" s="217">
        <v>0</v>
      </c>
      <c r="I66" s="217">
        <v>0</v>
      </c>
      <c r="J66" s="296">
        <v>0</v>
      </c>
      <c r="K66" s="296">
        <v>0</v>
      </c>
      <c r="L66" s="309">
        <v>0</v>
      </c>
      <c r="M66" s="247">
        <v>0</v>
      </c>
      <c r="N66" s="218">
        <v>0</v>
      </c>
      <c r="O66" s="218">
        <v>0</v>
      </c>
      <c r="P66" s="218">
        <v>0</v>
      </c>
      <c r="Q66" s="218">
        <v>0</v>
      </c>
      <c r="R66" s="218">
        <v>0</v>
      </c>
      <c r="S66" s="218">
        <v>0</v>
      </c>
      <c r="T66" s="218">
        <v>0</v>
      </c>
      <c r="U66" s="218">
        <v>0</v>
      </c>
      <c r="V66" s="218">
        <v>14780</v>
      </c>
      <c r="W66" s="218">
        <v>14780</v>
      </c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100"/>
      <c r="BQ66" s="100"/>
      <c r="BR66" s="100"/>
    </row>
    <row r="67" spans="1:70" ht="36.75">
      <c r="A67" s="106">
        <v>32141</v>
      </c>
      <c r="B67" s="114" t="s">
        <v>61</v>
      </c>
      <c r="C67" s="172">
        <f t="shared" si="0"/>
        <v>0</v>
      </c>
      <c r="D67" s="284">
        <v>0</v>
      </c>
      <c r="E67" s="284">
        <v>0</v>
      </c>
      <c r="F67" s="219">
        <v>0</v>
      </c>
      <c r="G67" s="219">
        <v>0</v>
      </c>
      <c r="H67" s="219">
        <v>0</v>
      </c>
      <c r="I67" s="219">
        <v>0</v>
      </c>
      <c r="J67" s="278">
        <v>0</v>
      </c>
      <c r="K67" s="278">
        <v>0</v>
      </c>
      <c r="L67" s="310">
        <v>0</v>
      </c>
      <c r="M67" s="248">
        <v>0</v>
      </c>
      <c r="N67" s="211">
        <v>0</v>
      </c>
      <c r="O67" s="211">
        <v>0</v>
      </c>
      <c r="P67" s="211">
        <v>0</v>
      </c>
      <c r="Q67" s="211">
        <v>0</v>
      </c>
      <c r="R67" s="211">
        <v>0</v>
      </c>
      <c r="S67" s="211">
        <v>0</v>
      </c>
      <c r="T67" s="211">
        <v>0</v>
      </c>
      <c r="U67" s="211">
        <v>0</v>
      </c>
      <c r="V67" s="212">
        <v>14780</v>
      </c>
      <c r="W67" s="212">
        <v>16780</v>
      </c>
    </row>
    <row r="68" spans="1:70" ht="36.75">
      <c r="A68" s="106">
        <v>32149</v>
      </c>
      <c r="B68" s="114" t="s">
        <v>117</v>
      </c>
      <c r="C68" s="172">
        <f t="shared" si="0"/>
        <v>0</v>
      </c>
      <c r="D68" s="284">
        <v>0</v>
      </c>
      <c r="E68" s="284">
        <v>0</v>
      </c>
      <c r="F68" s="219">
        <v>0</v>
      </c>
      <c r="G68" s="219">
        <v>0</v>
      </c>
      <c r="H68" s="219">
        <v>0</v>
      </c>
      <c r="I68" s="219">
        <v>0</v>
      </c>
      <c r="J68" s="278">
        <v>0</v>
      </c>
      <c r="K68" s="278">
        <v>0</v>
      </c>
      <c r="L68" s="310">
        <v>0</v>
      </c>
      <c r="M68" s="248">
        <v>0</v>
      </c>
      <c r="N68" s="211">
        <v>0</v>
      </c>
      <c r="O68" s="211">
        <v>0</v>
      </c>
      <c r="P68" s="211">
        <v>0</v>
      </c>
      <c r="Q68" s="211">
        <v>0</v>
      </c>
      <c r="R68" s="211">
        <v>0</v>
      </c>
      <c r="S68" s="211">
        <v>0</v>
      </c>
      <c r="T68" s="211">
        <v>0</v>
      </c>
      <c r="U68" s="211">
        <v>0</v>
      </c>
      <c r="V68" s="212">
        <v>0</v>
      </c>
      <c r="W68" s="212">
        <v>0</v>
      </c>
    </row>
    <row r="69" spans="1:70" s="104" customFormat="1" ht="36.75">
      <c r="A69" s="107">
        <v>322</v>
      </c>
      <c r="B69" s="115" t="s">
        <v>3</v>
      </c>
      <c r="C69" s="180">
        <f t="shared" si="0"/>
        <v>153517.84</v>
      </c>
      <c r="D69" s="285">
        <v>0</v>
      </c>
      <c r="E69" s="285">
        <v>0</v>
      </c>
      <c r="F69" s="221">
        <f>F70+F77+F78+F84+F87+F89</f>
        <v>87599.39</v>
      </c>
      <c r="G69" s="221">
        <f>G70+G77+G78+G84+G87+G89</f>
        <v>-216.93</v>
      </c>
      <c r="H69" s="221">
        <v>0</v>
      </c>
      <c r="I69" s="221">
        <v>0</v>
      </c>
      <c r="J69" s="279">
        <v>0</v>
      </c>
      <c r="K69" s="279">
        <v>0</v>
      </c>
      <c r="L69" s="311">
        <v>54310.95</v>
      </c>
      <c r="M69" s="249">
        <f>M70+M78+M84+M87+M89</f>
        <v>2879.81</v>
      </c>
      <c r="N69" s="203">
        <v>8944.6200000000008</v>
      </c>
      <c r="O69" s="203">
        <v>0</v>
      </c>
      <c r="P69" s="203">
        <v>0</v>
      </c>
      <c r="Q69" s="203">
        <v>0</v>
      </c>
      <c r="R69" s="203">
        <v>0</v>
      </c>
      <c r="S69" s="203">
        <v>0</v>
      </c>
      <c r="T69" s="203">
        <v>0</v>
      </c>
      <c r="U69" s="203">
        <v>0</v>
      </c>
      <c r="V69" s="203">
        <v>127139</v>
      </c>
      <c r="W69" s="203">
        <v>127139</v>
      </c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</row>
    <row r="70" spans="1:70" s="113" customFormat="1">
      <c r="A70" s="116">
        <v>3221</v>
      </c>
      <c r="B70" s="117" t="s">
        <v>37</v>
      </c>
      <c r="C70" s="264">
        <f t="shared" si="0"/>
        <v>41560.410000000003</v>
      </c>
      <c r="D70" s="286">
        <v>0</v>
      </c>
      <c r="E70" s="286">
        <v>0</v>
      </c>
      <c r="F70" s="223">
        <f>F71+F72+F73+F74+F75+F76</f>
        <v>24590</v>
      </c>
      <c r="G70" s="217">
        <f>G74</f>
        <v>-103.32</v>
      </c>
      <c r="H70" s="217">
        <v>0</v>
      </c>
      <c r="I70" s="217">
        <v>0</v>
      </c>
      <c r="J70" s="296">
        <v>0</v>
      </c>
      <c r="K70" s="296">
        <v>0</v>
      </c>
      <c r="L70" s="309">
        <v>18787</v>
      </c>
      <c r="M70" s="247">
        <f>M74+M76</f>
        <v>-1713.27</v>
      </c>
      <c r="N70" s="224">
        <v>0</v>
      </c>
      <c r="O70" s="224">
        <v>0</v>
      </c>
      <c r="P70" s="224">
        <v>0</v>
      </c>
      <c r="Q70" s="224">
        <v>0</v>
      </c>
      <c r="R70" s="224">
        <v>0</v>
      </c>
      <c r="S70" s="224">
        <v>0</v>
      </c>
      <c r="T70" s="224">
        <v>0</v>
      </c>
      <c r="U70" s="224">
        <v>0</v>
      </c>
      <c r="V70" s="218">
        <v>44784</v>
      </c>
      <c r="W70" s="218">
        <v>44784</v>
      </c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  <c r="BO70" s="100"/>
      <c r="BP70" s="100"/>
      <c r="BQ70" s="100"/>
      <c r="BR70" s="100"/>
    </row>
    <row r="71" spans="1:70">
      <c r="A71" s="118">
        <v>32211</v>
      </c>
      <c r="B71" s="119" t="s">
        <v>37</v>
      </c>
      <c r="C71" s="172">
        <f t="shared" si="0"/>
        <v>13358</v>
      </c>
      <c r="D71" s="287">
        <v>0</v>
      </c>
      <c r="E71" s="287">
        <v>0</v>
      </c>
      <c r="F71" s="226">
        <v>11624</v>
      </c>
      <c r="G71" s="219">
        <v>0</v>
      </c>
      <c r="H71" s="219">
        <v>0</v>
      </c>
      <c r="I71" s="219">
        <v>0</v>
      </c>
      <c r="J71" s="278">
        <v>0</v>
      </c>
      <c r="K71" s="278">
        <v>0</v>
      </c>
      <c r="L71" s="310">
        <v>1734</v>
      </c>
      <c r="M71" s="250">
        <v>0</v>
      </c>
      <c r="N71" s="202">
        <v>0</v>
      </c>
      <c r="O71" s="202">
        <v>0</v>
      </c>
      <c r="P71" s="202">
        <v>0</v>
      </c>
      <c r="Q71" s="202">
        <v>0</v>
      </c>
      <c r="R71" s="202">
        <v>0</v>
      </c>
      <c r="S71" s="202">
        <v>0</v>
      </c>
      <c r="T71" s="202">
        <v>0</v>
      </c>
      <c r="U71" s="202">
        <v>0</v>
      </c>
      <c r="V71" s="228">
        <v>19558</v>
      </c>
      <c r="W71" s="228">
        <v>19558</v>
      </c>
    </row>
    <row r="72" spans="1:70" ht="36.75">
      <c r="A72" s="118">
        <v>32212</v>
      </c>
      <c r="B72" s="119" t="s">
        <v>118</v>
      </c>
      <c r="C72" s="172">
        <f t="shared" si="0"/>
        <v>4156</v>
      </c>
      <c r="D72" s="287">
        <v>0</v>
      </c>
      <c r="E72" s="287">
        <v>0</v>
      </c>
      <c r="F72" s="226">
        <v>656</v>
      </c>
      <c r="G72" s="219">
        <v>0</v>
      </c>
      <c r="H72" s="219">
        <v>0</v>
      </c>
      <c r="I72" s="219">
        <v>0</v>
      </c>
      <c r="J72" s="278">
        <v>0</v>
      </c>
      <c r="K72" s="278">
        <v>0</v>
      </c>
      <c r="L72" s="310">
        <v>3500</v>
      </c>
      <c r="M72" s="250">
        <v>0</v>
      </c>
      <c r="N72" s="202">
        <v>0</v>
      </c>
      <c r="O72" s="202">
        <v>0</v>
      </c>
      <c r="P72" s="202">
        <v>0</v>
      </c>
      <c r="Q72" s="202">
        <v>0</v>
      </c>
      <c r="R72" s="202">
        <v>0</v>
      </c>
      <c r="S72" s="202">
        <v>0</v>
      </c>
      <c r="T72" s="202">
        <v>0</v>
      </c>
      <c r="U72" s="202">
        <v>0</v>
      </c>
      <c r="V72" s="228">
        <v>5156</v>
      </c>
      <c r="W72" s="228">
        <v>5156</v>
      </c>
    </row>
    <row r="73" spans="1:70">
      <c r="A73" s="118">
        <v>32213</v>
      </c>
      <c r="B73" s="119" t="s">
        <v>119</v>
      </c>
      <c r="C73" s="172">
        <f t="shared" si="0"/>
        <v>0</v>
      </c>
      <c r="D73" s="287">
        <v>0</v>
      </c>
      <c r="E73" s="287">
        <v>0</v>
      </c>
      <c r="F73" s="226">
        <v>0</v>
      </c>
      <c r="G73" s="219">
        <v>0</v>
      </c>
      <c r="H73" s="219">
        <v>0</v>
      </c>
      <c r="I73" s="219">
        <v>0</v>
      </c>
      <c r="J73" s="278">
        <v>0</v>
      </c>
      <c r="K73" s="278">
        <v>0</v>
      </c>
      <c r="L73" s="310">
        <v>0</v>
      </c>
      <c r="M73" s="250">
        <v>0</v>
      </c>
      <c r="N73" s="202">
        <v>0</v>
      </c>
      <c r="O73" s="202">
        <v>0</v>
      </c>
      <c r="P73" s="202">
        <v>0</v>
      </c>
      <c r="Q73" s="202">
        <v>0</v>
      </c>
      <c r="R73" s="202">
        <v>0</v>
      </c>
      <c r="S73" s="202">
        <v>0</v>
      </c>
      <c r="T73" s="202">
        <v>0</v>
      </c>
      <c r="U73" s="202">
        <v>0</v>
      </c>
      <c r="V73" s="228">
        <v>0</v>
      </c>
      <c r="W73" s="228">
        <v>0</v>
      </c>
    </row>
    <row r="74" spans="1:70" ht="36.75">
      <c r="A74" s="118">
        <v>32214</v>
      </c>
      <c r="B74" s="119" t="s">
        <v>120</v>
      </c>
      <c r="C74" s="172">
        <f t="shared" si="0"/>
        <v>5960.68</v>
      </c>
      <c r="D74" s="287">
        <v>0</v>
      </c>
      <c r="E74" s="287">
        <v>0</v>
      </c>
      <c r="F74" s="226">
        <v>5064</v>
      </c>
      <c r="G74" s="219">
        <v>-103.32</v>
      </c>
      <c r="H74" s="219">
        <v>0</v>
      </c>
      <c r="I74" s="219">
        <v>0</v>
      </c>
      <c r="J74" s="278">
        <v>0</v>
      </c>
      <c r="K74" s="278">
        <v>0</v>
      </c>
      <c r="L74" s="310">
        <v>2000</v>
      </c>
      <c r="M74" s="250">
        <v>-1000</v>
      </c>
      <c r="N74" s="202">
        <v>0</v>
      </c>
      <c r="O74" s="202">
        <v>0</v>
      </c>
      <c r="P74" s="202">
        <v>0</v>
      </c>
      <c r="Q74" s="202">
        <v>0</v>
      </c>
      <c r="R74" s="202">
        <v>0</v>
      </c>
      <c r="S74" s="202">
        <v>0</v>
      </c>
      <c r="T74" s="202">
        <v>0</v>
      </c>
      <c r="U74" s="202">
        <v>0</v>
      </c>
      <c r="V74" s="228">
        <v>8144</v>
      </c>
      <c r="W74" s="228">
        <v>8144</v>
      </c>
    </row>
    <row r="75" spans="1:70">
      <c r="A75" s="118">
        <v>32216</v>
      </c>
      <c r="B75" s="119" t="s">
        <v>121</v>
      </c>
      <c r="C75" s="172">
        <f t="shared" si="0"/>
        <v>10699</v>
      </c>
      <c r="D75" s="287">
        <v>0</v>
      </c>
      <c r="E75" s="287">
        <v>0</v>
      </c>
      <c r="F75" s="226">
        <v>7246</v>
      </c>
      <c r="G75" s="219">
        <v>0</v>
      </c>
      <c r="H75" s="219">
        <v>0</v>
      </c>
      <c r="I75" s="219">
        <v>0</v>
      </c>
      <c r="J75" s="278">
        <v>0</v>
      </c>
      <c r="K75" s="278">
        <v>0</v>
      </c>
      <c r="L75" s="310">
        <v>3453</v>
      </c>
      <c r="M75" s="250">
        <v>0</v>
      </c>
      <c r="N75" s="202">
        <v>0</v>
      </c>
      <c r="O75" s="202">
        <v>0</v>
      </c>
      <c r="P75" s="202">
        <v>0</v>
      </c>
      <c r="Q75" s="202">
        <v>0</v>
      </c>
      <c r="R75" s="202">
        <v>0</v>
      </c>
      <c r="S75" s="202">
        <v>0</v>
      </c>
      <c r="T75" s="202">
        <v>0</v>
      </c>
      <c r="U75" s="202">
        <v>0</v>
      </c>
      <c r="V75" s="228">
        <v>8699</v>
      </c>
      <c r="W75" s="228">
        <v>8699</v>
      </c>
    </row>
    <row r="76" spans="1:70" ht="36.75">
      <c r="A76" s="118">
        <v>32219</v>
      </c>
      <c r="B76" s="119" t="s">
        <v>122</v>
      </c>
      <c r="C76" s="172">
        <f t="shared" si="0"/>
        <v>7386.73</v>
      </c>
      <c r="D76" s="287">
        <v>0</v>
      </c>
      <c r="E76" s="287">
        <v>0</v>
      </c>
      <c r="F76" s="226">
        <v>0</v>
      </c>
      <c r="G76" s="219">
        <v>0</v>
      </c>
      <c r="H76" s="219">
        <v>0</v>
      </c>
      <c r="I76" s="219">
        <v>0</v>
      </c>
      <c r="J76" s="278">
        <v>0</v>
      </c>
      <c r="K76" s="278">
        <v>0</v>
      </c>
      <c r="L76" s="310">
        <v>8100</v>
      </c>
      <c r="M76" s="250">
        <v>-713.27</v>
      </c>
      <c r="N76" s="202">
        <v>0</v>
      </c>
      <c r="O76" s="202">
        <v>0</v>
      </c>
      <c r="P76" s="202">
        <v>0</v>
      </c>
      <c r="Q76" s="202">
        <v>0</v>
      </c>
      <c r="R76" s="202">
        <v>0</v>
      </c>
      <c r="S76" s="202">
        <v>0</v>
      </c>
      <c r="T76" s="202">
        <v>0</v>
      </c>
      <c r="U76" s="202">
        <v>0</v>
      </c>
      <c r="V76" s="228">
        <v>3227</v>
      </c>
      <c r="W76" s="228">
        <v>3227</v>
      </c>
    </row>
    <row r="77" spans="1:70" s="113" customFormat="1">
      <c r="A77" s="116">
        <v>3222</v>
      </c>
      <c r="B77" s="117" t="s">
        <v>103</v>
      </c>
      <c r="C77" s="178">
        <f t="shared" si="0"/>
        <v>0</v>
      </c>
      <c r="D77" s="286">
        <v>0</v>
      </c>
      <c r="E77" s="286">
        <v>0</v>
      </c>
      <c r="F77" s="223">
        <v>0</v>
      </c>
      <c r="G77" s="217">
        <v>0</v>
      </c>
      <c r="H77" s="217">
        <v>0</v>
      </c>
      <c r="I77" s="217">
        <v>0</v>
      </c>
      <c r="J77" s="296">
        <v>0</v>
      </c>
      <c r="K77" s="296">
        <v>0</v>
      </c>
      <c r="L77" s="309">
        <v>0</v>
      </c>
      <c r="M77" s="247">
        <v>0</v>
      </c>
      <c r="N77" s="224">
        <v>0</v>
      </c>
      <c r="O77" s="224">
        <v>0</v>
      </c>
      <c r="P77" s="224">
        <v>0</v>
      </c>
      <c r="Q77" s="224">
        <v>0</v>
      </c>
      <c r="R77" s="224">
        <v>0</v>
      </c>
      <c r="S77" s="224">
        <v>0</v>
      </c>
      <c r="T77" s="224">
        <v>0</v>
      </c>
      <c r="U77" s="224">
        <v>0</v>
      </c>
      <c r="V77" s="224">
        <v>0</v>
      </c>
      <c r="W77" s="224">
        <v>0</v>
      </c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</row>
    <row r="78" spans="1:70" s="113" customFormat="1">
      <c r="A78" s="116">
        <v>3223</v>
      </c>
      <c r="B78" s="117" t="s">
        <v>38</v>
      </c>
      <c r="C78" s="178">
        <f t="shared" si="0"/>
        <v>75988</v>
      </c>
      <c r="D78" s="286">
        <v>0</v>
      </c>
      <c r="E78" s="286">
        <v>0</v>
      </c>
      <c r="F78" s="223">
        <f>F79+F80+F81+F82+F83</f>
        <v>53884</v>
      </c>
      <c r="G78" s="223">
        <v>0</v>
      </c>
      <c r="H78" s="223">
        <v>0</v>
      </c>
      <c r="I78" s="223">
        <v>0</v>
      </c>
      <c r="J78" s="293">
        <v>0</v>
      </c>
      <c r="K78" s="293">
        <v>0</v>
      </c>
      <c r="L78" s="309">
        <v>12104</v>
      </c>
      <c r="M78" s="251">
        <f>M79</f>
        <v>2000</v>
      </c>
      <c r="N78" s="224">
        <v>8000</v>
      </c>
      <c r="O78" s="224">
        <v>0</v>
      </c>
      <c r="P78" s="224">
        <v>0</v>
      </c>
      <c r="Q78" s="224">
        <v>0</v>
      </c>
      <c r="R78" s="224">
        <v>0</v>
      </c>
      <c r="S78" s="224">
        <v>0</v>
      </c>
      <c r="T78" s="224">
        <v>0</v>
      </c>
      <c r="U78" s="224">
        <v>0</v>
      </c>
      <c r="V78" s="224">
        <v>53760</v>
      </c>
      <c r="W78" s="224">
        <v>53760</v>
      </c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  <c r="BO78" s="100"/>
      <c r="BP78" s="100"/>
      <c r="BQ78" s="100"/>
      <c r="BR78" s="100"/>
    </row>
    <row r="79" spans="1:70">
      <c r="A79" s="118">
        <v>32231</v>
      </c>
      <c r="B79" s="119" t="s">
        <v>38</v>
      </c>
      <c r="C79" s="172">
        <f t="shared" si="0"/>
        <v>24414</v>
      </c>
      <c r="D79" s="287">
        <v>0</v>
      </c>
      <c r="E79" s="287">
        <v>0</v>
      </c>
      <c r="F79" s="226">
        <v>15310</v>
      </c>
      <c r="G79" s="226">
        <v>0</v>
      </c>
      <c r="H79" s="226">
        <v>0</v>
      </c>
      <c r="I79" s="226">
        <v>0</v>
      </c>
      <c r="J79" s="301">
        <v>0</v>
      </c>
      <c r="K79" s="301">
        <v>0</v>
      </c>
      <c r="L79" s="310">
        <v>7104</v>
      </c>
      <c r="M79" s="252">
        <v>2000</v>
      </c>
      <c r="N79" s="202">
        <v>0</v>
      </c>
      <c r="O79" s="202">
        <v>0</v>
      </c>
      <c r="P79" s="202">
        <v>0</v>
      </c>
      <c r="Q79" s="202">
        <v>0</v>
      </c>
      <c r="R79" s="202">
        <v>0</v>
      </c>
      <c r="S79" s="202">
        <v>0</v>
      </c>
      <c r="T79" s="202">
        <v>0</v>
      </c>
      <c r="U79" s="202">
        <v>0</v>
      </c>
      <c r="V79" s="228">
        <v>15414</v>
      </c>
      <c r="W79" s="228">
        <v>15414</v>
      </c>
    </row>
    <row r="80" spans="1:70">
      <c r="A80" s="118">
        <v>32232</v>
      </c>
      <c r="B80" s="119" t="s">
        <v>123</v>
      </c>
      <c r="C80" s="172">
        <f t="shared" si="0"/>
        <v>0</v>
      </c>
      <c r="D80" s="287">
        <v>0</v>
      </c>
      <c r="E80" s="287">
        <v>0</v>
      </c>
      <c r="F80" s="226">
        <v>0</v>
      </c>
      <c r="G80" s="226">
        <v>0</v>
      </c>
      <c r="H80" s="226">
        <v>0</v>
      </c>
      <c r="I80" s="226">
        <v>0</v>
      </c>
      <c r="J80" s="301">
        <v>0</v>
      </c>
      <c r="K80" s="301">
        <v>0</v>
      </c>
      <c r="L80" s="310">
        <v>0</v>
      </c>
      <c r="M80" s="252">
        <v>0</v>
      </c>
      <c r="N80" s="202">
        <v>0</v>
      </c>
      <c r="O80" s="202">
        <v>0</v>
      </c>
      <c r="P80" s="202">
        <v>0</v>
      </c>
      <c r="Q80" s="202">
        <v>0</v>
      </c>
      <c r="R80" s="202">
        <v>0</v>
      </c>
      <c r="S80" s="202">
        <v>0</v>
      </c>
      <c r="T80" s="202">
        <v>0</v>
      </c>
      <c r="U80" s="202">
        <v>0</v>
      </c>
      <c r="V80" s="228">
        <v>0</v>
      </c>
      <c r="W80" s="228">
        <v>0</v>
      </c>
    </row>
    <row r="81" spans="1:70">
      <c r="A81" s="118">
        <v>32233</v>
      </c>
      <c r="B81" s="119" t="s">
        <v>124</v>
      </c>
      <c r="C81" s="172">
        <f t="shared" si="0"/>
        <v>41574</v>
      </c>
      <c r="D81" s="287">
        <v>0</v>
      </c>
      <c r="E81" s="287">
        <v>0</v>
      </c>
      <c r="F81" s="226">
        <v>33574</v>
      </c>
      <c r="G81" s="226">
        <v>0</v>
      </c>
      <c r="H81" s="226">
        <v>0</v>
      </c>
      <c r="I81" s="226">
        <v>0</v>
      </c>
      <c r="J81" s="301">
        <v>0</v>
      </c>
      <c r="K81" s="301">
        <v>0</v>
      </c>
      <c r="L81" s="310">
        <v>0</v>
      </c>
      <c r="M81" s="252">
        <v>0</v>
      </c>
      <c r="N81" s="202">
        <v>8000</v>
      </c>
      <c r="O81" s="202">
        <v>0</v>
      </c>
      <c r="P81" s="202">
        <v>0</v>
      </c>
      <c r="Q81" s="202">
        <v>0</v>
      </c>
      <c r="R81" s="202">
        <v>0</v>
      </c>
      <c r="S81" s="202">
        <v>0</v>
      </c>
      <c r="T81" s="202">
        <v>0</v>
      </c>
      <c r="U81" s="202">
        <v>0</v>
      </c>
      <c r="V81" s="228">
        <v>25346</v>
      </c>
      <c r="W81" s="228">
        <v>25346</v>
      </c>
    </row>
    <row r="82" spans="1:70">
      <c r="A82" s="118">
        <v>32234</v>
      </c>
      <c r="B82" s="119" t="s">
        <v>125</v>
      </c>
      <c r="C82" s="172">
        <f t="shared" si="0"/>
        <v>0</v>
      </c>
      <c r="D82" s="287">
        <v>0</v>
      </c>
      <c r="E82" s="287">
        <v>0</v>
      </c>
      <c r="F82" s="226">
        <v>0</v>
      </c>
      <c r="G82" s="226">
        <v>0</v>
      </c>
      <c r="H82" s="226">
        <v>0</v>
      </c>
      <c r="I82" s="226">
        <v>0</v>
      </c>
      <c r="J82" s="301">
        <v>0</v>
      </c>
      <c r="K82" s="301">
        <v>0</v>
      </c>
      <c r="L82" s="310">
        <v>0</v>
      </c>
      <c r="M82" s="252">
        <v>0</v>
      </c>
      <c r="N82" s="202">
        <v>0</v>
      </c>
      <c r="O82" s="202">
        <v>0</v>
      </c>
      <c r="P82" s="202">
        <v>0</v>
      </c>
      <c r="Q82" s="202">
        <v>0</v>
      </c>
      <c r="R82" s="202">
        <v>0</v>
      </c>
      <c r="S82" s="202">
        <v>0</v>
      </c>
      <c r="T82" s="202">
        <v>0</v>
      </c>
      <c r="U82" s="202">
        <v>0</v>
      </c>
      <c r="V82" s="228">
        <v>0</v>
      </c>
      <c r="W82" s="228">
        <v>0</v>
      </c>
    </row>
    <row r="83" spans="1:70" ht="36.75">
      <c r="A83" s="118">
        <v>32239</v>
      </c>
      <c r="B83" s="119" t="s">
        <v>126</v>
      </c>
      <c r="C83" s="172">
        <f t="shared" si="0"/>
        <v>10000</v>
      </c>
      <c r="D83" s="287">
        <v>0</v>
      </c>
      <c r="E83" s="287">
        <v>0</v>
      </c>
      <c r="F83" s="226">
        <v>5000</v>
      </c>
      <c r="G83" s="226">
        <v>0</v>
      </c>
      <c r="H83" s="226">
        <v>0</v>
      </c>
      <c r="I83" s="226">
        <v>0</v>
      </c>
      <c r="J83" s="301">
        <v>0</v>
      </c>
      <c r="K83" s="301">
        <v>0</v>
      </c>
      <c r="L83" s="310">
        <v>5000</v>
      </c>
      <c r="M83" s="252">
        <v>0</v>
      </c>
      <c r="N83" s="202">
        <v>0</v>
      </c>
      <c r="O83" s="202">
        <v>0</v>
      </c>
      <c r="P83" s="202">
        <v>0</v>
      </c>
      <c r="Q83" s="202">
        <v>0</v>
      </c>
      <c r="R83" s="202">
        <v>0</v>
      </c>
      <c r="S83" s="202">
        <v>0</v>
      </c>
      <c r="T83" s="202">
        <v>0</v>
      </c>
      <c r="U83" s="202">
        <v>0</v>
      </c>
      <c r="V83" s="228">
        <v>13000</v>
      </c>
      <c r="W83" s="228">
        <v>13000</v>
      </c>
    </row>
    <row r="84" spans="1:70" s="113" customFormat="1">
      <c r="A84" s="116">
        <v>3224</v>
      </c>
      <c r="B84" s="117" t="s">
        <v>39</v>
      </c>
      <c r="C84" s="178">
        <f t="shared" si="0"/>
        <v>19869.09</v>
      </c>
      <c r="D84" s="286">
        <v>0</v>
      </c>
      <c r="E84" s="286">
        <v>0</v>
      </c>
      <c r="F84" s="223">
        <f>F85+F86</f>
        <v>4331.3900000000003</v>
      </c>
      <c r="G84" s="223">
        <v>0</v>
      </c>
      <c r="H84" s="223">
        <v>0</v>
      </c>
      <c r="I84" s="223">
        <v>0</v>
      </c>
      <c r="J84" s="293">
        <v>0</v>
      </c>
      <c r="K84" s="293">
        <v>0</v>
      </c>
      <c r="L84" s="309">
        <v>12500</v>
      </c>
      <c r="M84" s="251">
        <f>M85+M86</f>
        <v>2093.08</v>
      </c>
      <c r="N84" s="224">
        <v>944.62</v>
      </c>
      <c r="O84" s="224">
        <v>0</v>
      </c>
      <c r="P84" s="224">
        <v>0</v>
      </c>
      <c r="Q84" s="224">
        <v>0</v>
      </c>
      <c r="R84" s="224">
        <v>0</v>
      </c>
      <c r="S84" s="224">
        <v>0</v>
      </c>
      <c r="T84" s="224">
        <v>0</v>
      </c>
      <c r="U84" s="224">
        <v>0</v>
      </c>
      <c r="V84" s="224">
        <v>17105</v>
      </c>
      <c r="W84" s="224">
        <v>17105</v>
      </c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  <c r="BO84" s="100"/>
      <c r="BP84" s="100"/>
      <c r="BQ84" s="100"/>
      <c r="BR84" s="100"/>
    </row>
    <row r="85" spans="1:70" s="100" customFormat="1" ht="36.75">
      <c r="A85" s="120">
        <v>32241</v>
      </c>
      <c r="B85" s="121" t="s">
        <v>129</v>
      </c>
      <c r="C85" s="172">
        <f t="shared" si="0"/>
        <v>3369.0899999999997</v>
      </c>
      <c r="D85" s="288">
        <v>0</v>
      </c>
      <c r="E85" s="288">
        <v>0</v>
      </c>
      <c r="F85" s="229">
        <v>331.39</v>
      </c>
      <c r="G85" s="229">
        <v>0</v>
      </c>
      <c r="H85" s="229">
        <v>0</v>
      </c>
      <c r="I85" s="229">
        <v>0</v>
      </c>
      <c r="J85" s="303">
        <v>0</v>
      </c>
      <c r="K85" s="303">
        <v>0</v>
      </c>
      <c r="L85" s="310">
        <v>3000</v>
      </c>
      <c r="M85" s="253">
        <v>-906.92</v>
      </c>
      <c r="N85" s="230">
        <v>944.62</v>
      </c>
      <c r="O85" s="230">
        <v>0</v>
      </c>
      <c r="P85" s="230">
        <v>0</v>
      </c>
      <c r="Q85" s="230">
        <v>0</v>
      </c>
      <c r="R85" s="230">
        <v>0</v>
      </c>
      <c r="S85" s="230">
        <v>0</v>
      </c>
      <c r="T85" s="230">
        <v>0</v>
      </c>
      <c r="U85" s="230">
        <v>0</v>
      </c>
      <c r="V85" s="228">
        <v>8105</v>
      </c>
      <c r="W85" s="228">
        <v>8105</v>
      </c>
    </row>
    <row r="86" spans="1:70" s="100" customFormat="1" ht="36.75">
      <c r="A86" s="120">
        <v>32244</v>
      </c>
      <c r="B86" s="121" t="s">
        <v>130</v>
      </c>
      <c r="C86" s="172">
        <f t="shared" si="0"/>
        <v>16500</v>
      </c>
      <c r="D86" s="288">
        <v>0</v>
      </c>
      <c r="E86" s="288">
        <v>0</v>
      </c>
      <c r="F86" s="229">
        <v>4000</v>
      </c>
      <c r="G86" s="229">
        <v>0</v>
      </c>
      <c r="H86" s="229">
        <v>0</v>
      </c>
      <c r="I86" s="229">
        <v>0</v>
      </c>
      <c r="J86" s="303">
        <v>0</v>
      </c>
      <c r="K86" s="303">
        <v>0</v>
      </c>
      <c r="L86" s="310">
        <v>9500</v>
      </c>
      <c r="M86" s="253">
        <v>3000</v>
      </c>
      <c r="N86" s="230">
        <v>0</v>
      </c>
      <c r="O86" s="230">
        <v>0</v>
      </c>
      <c r="P86" s="230">
        <v>0</v>
      </c>
      <c r="Q86" s="230">
        <v>0</v>
      </c>
      <c r="R86" s="230">
        <v>0</v>
      </c>
      <c r="S86" s="230">
        <v>0</v>
      </c>
      <c r="T86" s="230">
        <v>0</v>
      </c>
      <c r="U86" s="230">
        <v>0</v>
      </c>
      <c r="V86" s="228">
        <v>9000</v>
      </c>
      <c r="W86" s="228">
        <v>9000</v>
      </c>
    </row>
    <row r="87" spans="1:70" s="113" customFormat="1">
      <c r="A87" s="116">
        <v>3225</v>
      </c>
      <c r="B87" s="117" t="s">
        <v>40</v>
      </c>
      <c r="C87" s="178">
        <f t="shared" si="0"/>
        <v>15376.39</v>
      </c>
      <c r="D87" s="286">
        <v>0</v>
      </c>
      <c r="E87" s="286">
        <v>0</v>
      </c>
      <c r="F87" s="223">
        <f>F88</f>
        <v>4794</v>
      </c>
      <c r="G87" s="223">
        <f>G88</f>
        <v>-113.61</v>
      </c>
      <c r="H87" s="223">
        <v>0</v>
      </c>
      <c r="I87" s="223">
        <v>0</v>
      </c>
      <c r="J87" s="293">
        <v>0</v>
      </c>
      <c r="K87" s="293">
        <v>0</v>
      </c>
      <c r="L87" s="309">
        <v>10196</v>
      </c>
      <c r="M87" s="251">
        <f>M88</f>
        <v>500</v>
      </c>
      <c r="N87" s="224">
        <v>0</v>
      </c>
      <c r="O87" s="224">
        <v>0</v>
      </c>
      <c r="P87" s="224">
        <v>0</v>
      </c>
      <c r="Q87" s="224">
        <v>0</v>
      </c>
      <c r="R87" s="224">
        <v>0</v>
      </c>
      <c r="S87" s="224">
        <v>0</v>
      </c>
      <c r="T87" s="224">
        <v>0</v>
      </c>
      <c r="U87" s="224">
        <v>0</v>
      </c>
      <c r="V87" s="224">
        <v>9490</v>
      </c>
      <c r="W87" s="224">
        <v>9490</v>
      </c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  <c r="BO87" s="100"/>
      <c r="BP87" s="100"/>
      <c r="BQ87" s="100"/>
      <c r="BR87" s="100"/>
    </row>
    <row r="88" spans="1:70">
      <c r="A88" s="118">
        <v>32251</v>
      </c>
      <c r="B88" s="119" t="s">
        <v>40</v>
      </c>
      <c r="C88" s="172">
        <f t="shared" si="0"/>
        <v>15376.39</v>
      </c>
      <c r="D88" s="287">
        <v>0</v>
      </c>
      <c r="E88" s="287">
        <v>0</v>
      </c>
      <c r="F88" s="226">
        <v>4794</v>
      </c>
      <c r="G88" s="226">
        <v>-113.61</v>
      </c>
      <c r="H88" s="226">
        <v>0</v>
      </c>
      <c r="I88" s="226">
        <v>0</v>
      </c>
      <c r="J88" s="301">
        <v>0</v>
      </c>
      <c r="K88" s="301">
        <v>0</v>
      </c>
      <c r="L88" s="310">
        <v>10196</v>
      </c>
      <c r="M88" s="252">
        <v>500</v>
      </c>
      <c r="N88" s="202">
        <v>0</v>
      </c>
      <c r="O88" s="202">
        <v>0</v>
      </c>
      <c r="P88" s="202">
        <v>0</v>
      </c>
      <c r="Q88" s="202">
        <v>0</v>
      </c>
      <c r="R88" s="202">
        <v>0</v>
      </c>
      <c r="S88" s="202">
        <v>0</v>
      </c>
      <c r="T88" s="202">
        <v>0</v>
      </c>
      <c r="U88" s="202">
        <v>0</v>
      </c>
      <c r="V88" s="228">
        <v>9490</v>
      </c>
      <c r="W88" s="228">
        <v>9490</v>
      </c>
    </row>
    <row r="89" spans="1:70" s="113" customFormat="1">
      <c r="A89" s="116">
        <v>3227</v>
      </c>
      <c r="B89" s="122" t="s">
        <v>62</v>
      </c>
      <c r="C89" s="178">
        <f t="shared" si="0"/>
        <v>723.95</v>
      </c>
      <c r="D89" s="286">
        <v>0</v>
      </c>
      <c r="E89" s="286">
        <v>0</v>
      </c>
      <c r="F89" s="223">
        <v>0</v>
      </c>
      <c r="G89" s="223">
        <v>0</v>
      </c>
      <c r="H89" s="223">
        <v>0</v>
      </c>
      <c r="I89" s="223">
        <v>0</v>
      </c>
      <c r="J89" s="293">
        <v>0</v>
      </c>
      <c r="K89" s="293">
        <v>0</v>
      </c>
      <c r="L89" s="309">
        <v>723.95</v>
      </c>
      <c r="M89" s="251">
        <v>0</v>
      </c>
      <c r="N89" s="224">
        <v>0</v>
      </c>
      <c r="O89" s="224">
        <v>0</v>
      </c>
      <c r="P89" s="224">
        <v>0</v>
      </c>
      <c r="Q89" s="224">
        <v>0</v>
      </c>
      <c r="R89" s="224">
        <v>0</v>
      </c>
      <c r="S89" s="224">
        <v>0</v>
      </c>
      <c r="T89" s="224">
        <v>0</v>
      </c>
      <c r="U89" s="224">
        <v>0</v>
      </c>
      <c r="V89" s="224">
        <v>2000</v>
      </c>
      <c r="W89" s="224">
        <v>2000</v>
      </c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  <c r="BO89" s="100"/>
      <c r="BP89" s="100"/>
      <c r="BQ89" s="100"/>
      <c r="BR89" s="100"/>
    </row>
    <row r="90" spans="1:70" s="100" customFormat="1">
      <c r="A90" s="120">
        <v>32271</v>
      </c>
      <c r="B90" s="123" t="s">
        <v>62</v>
      </c>
      <c r="C90" s="172">
        <f t="shared" si="0"/>
        <v>723.95</v>
      </c>
      <c r="D90" s="288">
        <v>0</v>
      </c>
      <c r="E90" s="288">
        <v>0</v>
      </c>
      <c r="F90" s="229">
        <v>0</v>
      </c>
      <c r="G90" s="229">
        <v>0</v>
      </c>
      <c r="H90" s="229">
        <v>0</v>
      </c>
      <c r="I90" s="229">
        <v>0</v>
      </c>
      <c r="J90" s="303">
        <v>0</v>
      </c>
      <c r="K90" s="303">
        <v>0</v>
      </c>
      <c r="L90" s="310">
        <v>723.95</v>
      </c>
      <c r="M90" s="253">
        <v>0</v>
      </c>
      <c r="N90" s="230">
        <v>0</v>
      </c>
      <c r="O90" s="230">
        <v>0</v>
      </c>
      <c r="P90" s="230">
        <v>0</v>
      </c>
      <c r="Q90" s="230">
        <v>0</v>
      </c>
      <c r="R90" s="230">
        <v>0</v>
      </c>
      <c r="S90" s="230">
        <v>0</v>
      </c>
      <c r="T90" s="230">
        <v>0</v>
      </c>
      <c r="U90" s="230">
        <v>0</v>
      </c>
      <c r="V90" s="228">
        <v>2000</v>
      </c>
      <c r="W90" s="228">
        <v>2000</v>
      </c>
    </row>
    <row r="91" spans="1:70" s="104" customFormat="1">
      <c r="A91" s="107">
        <v>323</v>
      </c>
      <c r="B91" s="107" t="s">
        <v>4</v>
      </c>
      <c r="C91" s="180">
        <f t="shared" si="0"/>
        <v>773794.37999999989</v>
      </c>
      <c r="D91" s="285">
        <v>160200</v>
      </c>
      <c r="E91" s="220">
        <f>E120</f>
        <v>-10000</v>
      </c>
      <c r="F91" s="221">
        <f>F92+F98+F103+F106+F112+F118+F120+F125+F129</f>
        <v>101892.11</v>
      </c>
      <c r="G91" s="221">
        <f>G92+G106+G120</f>
        <v>-6672.53</v>
      </c>
      <c r="H91" s="221">
        <f>H98+H112</f>
        <v>240000</v>
      </c>
      <c r="I91" s="221">
        <f>I98+I112</f>
        <v>-13937.5</v>
      </c>
      <c r="J91" s="285">
        <v>0</v>
      </c>
      <c r="K91" s="285">
        <v>0</v>
      </c>
      <c r="L91" s="311">
        <v>269481.3</v>
      </c>
      <c r="M91" s="249">
        <f>M92+M98+M103+M106+M112+M118+M120+M125+M129</f>
        <v>2361.7200000000003</v>
      </c>
      <c r="N91" s="203">
        <v>26469.279999999999</v>
      </c>
      <c r="O91" s="203">
        <v>30000</v>
      </c>
      <c r="P91" s="203">
        <f>P120+P129</f>
        <v>-30000</v>
      </c>
      <c r="Q91" s="203">
        <v>10000</v>
      </c>
      <c r="R91" s="203">
        <f>R92</f>
        <v>-6000</v>
      </c>
      <c r="S91" s="203">
        <v>0</v>
      </c>
      <c r="T91" s="203">
        <v>0</v>
      </c>
      <c r="U91" s="203">
        <v>0</v>
      </c>
      <c r="V91" s="203">
        <v>325370</v>
      </c>
      <c r="W91" s="203">
        <v>325370</v>
      </c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</row>
    <row r="92" spans="1:70" s="113" customFormat="1">
      <c r="A92" s="116">
        <v>3231</v>
      </c>
      <c r="B92" s="116" t="s">
        <v>41</v>
      </c>
      <c r="C92" s="264">
        <f t="shared" si="0"/>
        <v>70384.160000000003</v>
      </c>
      <c r="D92" s="286">
        <v>0</v>
      </c>
      <c r="E92" s="286">
        <v>0</v>
      </c>
      <c r="F92" s="223">
        <f>F93+F94+F95+F96+F97</f>
        <v>33260.400000000001</v>
      </c>
      <c r="G92" s="223">
        <f>G93+G95</f>
        <v>-5253.94</v>
      </c>
      <c r="H92" s="223">
        <v>0</v>
      </c>
      <c r="I92" s="223">
        <v>0</v>
      </c>
      <c r="J92" s="293">
        <v>0</v>
      </c>
      <c r="K92" s="293">
        <v>0</v>
      </c>
      <c r="L92" s="309">
        <v>17148.2</v>
      </c>
      <c r="M92" s="251">
        <f>M93+M95+M97</f>
        <v>760.22000000000025</v>
      </c>
      <c r="N92" s="224">
        <v>20469.28</v>
      </c>
      <c r="O92" s="224">
        <v>0</v>
      </c>
      <c r="P92" s="224">
        <v>0</v>
      </c>
      <c r="Q92" s="224">
        <v>10000</v>
      </c>
      <c r="R92" s="224">
        <f>R97</f>
        <v>-6000</v>
      </c>
      <c r="S92" s="224">
        <v>0</v>
      </c>
      <c r="T92" s="224">
        <v>0</v>
      </c>
      <c r="U92" s="224">
        <v>0</v>
      </c>
      <c r="V92" s="224">
        <v>40145</v>
      </c>
      <c r="W92" s="224">
        <v>40145</v>
      </c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  <c r="BO92" s="100"/>
      <c r="BP92" s="100"/>
      <c r="BQ92" s="100"/>
      <c r="BR92" s="100"/>
    </row>
    <row r="93" spans="1:70">
      <c r="A93" s="118">
        <v>32311</v>
      </c>
      <c r="B93" s="118" t="s">
        <v>127</v>
      </c>
      <c r="C93" s="172">
        <f t="shared" si="0"/>
        <v>29353.8</v>
      </c>
      <c r="D93" s="287">
        <v>0</v>
      </c>
      <c r="E93" s="287">
        <v>0</v>
      </c>
      <c r="F93" s="226">
        <v>26933</v>
      </c>
      <c r="G93" s="226">
        <v>-4379.2</v>
      </c>
      <c r="H93" s="226">
        <v>0</v>
      </c>
      <c r="I93" s="226">
        <v>0</v>
      </c>
      <c r="J93" s="301">
        <v>0</v>
      </c>
      <c r="K93" s="301">
        <v>0</v>
      </c>
      <c r="L93" s="310">
        <v>0</v>
      </c>
      <c r="M93" s="252">
        <v>3800</v>
      </c>
      <c r="N93" s="202">
        <v>3000</v>
      </c>
      <c r="O93" s="202">
        <v>0</v>
      </c>
      <c r="P93" s="202">
        <v>0</v>
      </c>
      <c r="Q93" s="202">
        <v>0</v>
      </c>
      <c r="R93" s="202">
        <v>0</v>
      </c>
      <c r="S93" s="202">
        <v>0</v>
      </c>
      <c r="T93" s="202">
        <v>0</v>
      </c>
      <c r="U93" s="202">
        <v>0</v>
      </c>
      <c r="V93" s="228">
        <v>19876</v>
      </c>
      <c r="W93" s="228">
        <v>19876</v>
      </c>
    </row>
    <row r="94" spans="1:70">
      <c r="A94" s="118">
        <v>32312</v>
      </c>
      <c r="B94" s="118" t="s">
        <v>173</v>
      </c>
      <c r="C94" s="172">
        <f t="shared" si="0"/>
        <v>0</v>
      </c>
      <c r="D94" s="287">
        <v>0</v>
      </c>
      <c r="E94" s="287">
        <v>0</v>
      </c>
      <c r="F94" s="226">
        <v>0</v>
      </c>
      <c r="G94" s="226">
        <v>0</v>
      </c>
      <c r="H94" s="226">
        <v>0</v>
      </c>
      <c r="I94" s="226">
        <v>0</v>
      </c>
      <c r="J94" s="301">
        <v>0</v>
      </c>
      <c r="K94" s="301">
        <v>0</v>
      </c>
      <c r="L94" s="310">
        <v>0</v>
      </c>
      <c r="M94" s="252">
        <v>0</v>
      </c>
      <c r="N94" s="202">
        <v>0</v>
      </c>
      <c r="O94" s="202">
        <v>0</v>
      </c>
      <c r="P94" s="202">
        <v>0</v>
      </c>
      <c r="Q94" s="202">
        <v>0</v>
      </c>
      <c r="R94" s="202">
        <v>0</v>
      </c>
      <c r="S94" s="202">
        <v>0</v>
      </c>
      <c r="T94" s="202">
        <v>0</v>
      </c>
      <c r="U94" s="202">
        <v>0</v>
      </c>
      <c r="V94" s="228">
        <v>2848</v>
      </c>
      <c r="W94" s="228">
        <v>2848</v>
      </c>
    </row>
    <row r="95" spans="1:70" ht="18" customHeight="1">
      <c r="A95" s="118">
        <v>32313</v>
      </c>
      <c r="B95" s="118" t="s">
        <v>128</v>
      </c>
      <c r="C95" s="172">
        <f t="shared" si="0"/>
        <v>7317.86</v>
      </c>
      <c r="D95" s="287">
        <v>0</v>
      </c>
      <c r="E95" s="287">
        <v>0</v>
      </c>
      <c r="F95" s="226">
        <v>6327.4</v>
      </c>
      <c r="G95" s="226">
        <v>-874.74</v>
      </c>
      <c r="H95" s="226">
        <v>0</v>
      </c>
      <c r="I95" s="226">
        <v>0</v>
      </c>
      <c r="J95" s="301">
        <v>0</v>
      </c>
      <c r="K95" s="301">
        <v>0</v>
      </c>
      <c r="L95" s="310">
        <v>65.199999999999818</v>
      </c>
      <c r="M95" s="252">
        <v>1800</v>
      </c>
      <c r="N95" s="202">
        <v>0</v>
      </c>
      <c r="O95" s="202">
        <v>0</v>
      </c>
      <c r="P95" s="202">
        <v>0</v>
      </c>
      <c r="Q95" s="202">
        <v>0</v>
      </c>
      <c r="R95" s="202">
        <v>0</v>
      </c>
      <c r="S95" s="202">
        <v>0</v>
      </c>
      <c r="T95" s="202">
        <v>0</v>
      </c>
      <c r="U95" s="202">
        <v>0</v>
      </c>
      <c r="V95" s="228">
        <v>5338</v>
      </c>
      <c r="W95" s="228">
        <v>5338</v>
      </c>
    </row>
    <row r="96" spans="1:70">
      <c r="A96" s="118">
        <v>32314</v>
      </c>
      <c r="B96" s="118" t="s">
        <v>172</v>
      </c>
      <c r="C96" s="172">
        <f t="shared" si="0"/>
        <v>8000</v>
      </c>
      <c r="D96" s="287">
        <v>0</v>
      </c>
      <c r="E96" s="287">
        <v>0</v>
      </c>
      <c r="F96" s="226">
        <v>0</v>
      </c>
      <c r="G96" s="226">
        <v>0</v>
      </c>
      <c r="H96" s="226">
        <v>0</v>
      </c>
      <c r="I96" s="226">
        <v>0</v>
      </c>
      <c r="J96" s="301">
        <v>0</v>
      </c>
      <c r="K96" s="301">
        <v>0</v>
      </c>
      <c r="L96" s="310">
        <v>4000</v>
      </c>
      <c r="M96" s="252">
        <v>0</v>
      </c>
      <c r="N96" s="202">
        <v>4000</v>
      </c>
      <c r="O96" s="202">
        <v>0</v>
      </c>
      <c r="P96" s="202">
        <v>0</v>
      </c>
      <c r="Q96" s="202">
        <v>0</v>
      </c>
      <c r="R96" s="202">
        <v>0</v>
      </c>
      <c r="S96" s="202">
        <v>0</v>
      </c>
      <c r="T96" s="202">
        <v>0</v>
      </c>
      <c r="U96" s="202">
        <v>0</v>
      </c>
      <c r="V96" s="228">
        <v>1000</v>
      </c>
      <c r="W96" s="228">
        <v>1000</v>
      </c>
    </row>
    <row r="97" spans="1:70">
      <c r="A97" s="118">
        <v>32319</v>
      </c>
      <c r="B97" s="118" t="s">
        <v>171</v>
      </c>
      <c r="C97" s="172">
        <f t="shared" si="0"/>
        <v>25712.5</v>
      </c>
      <c r="D97" s="287">
        <v>0</v>
      </c>
      <c r="E97" s="287">
        <v>0</v>
      </c>
      <c r="F97" s="226">
        <v>0</v>
      </c>
      <c r="G97" s="226">
        <v>0</v>
      </c>
      <c r="H97" s="226">
        <v>0</v>
      </c>
      <c r="I97" s="226">
        <v>0</v>
      </c>
      <c r="J97" s="301">
        <v>0</v>
      </c>
      <c r="K97" s="301">
        <v>0</v>
      </c>
      <c r="L97" s="310">
        <v>13083</v>
      </c>
      <c r="M97" s="252">
        <v>-4839.78</v>
      </c>
      <c r="N97" s="202">
        <v>13469.28</v>
      </c>
      <c r="O97" s="202">
        <v>0</v>
      </c>
      <c r="P97" s="202">
        <v>0</v>
      </c>
      <c r="Q97" s="202">
        <v>10000</v>
      </c>
      <c r="R97" s="202">
        <v>-6000</v>
      </c>
      <c r="S97" s="202">
        <v>0</v>
      </c>
      <c r="T97" s="202">
        <v>0</v>
      </c>
      <c r="U97" s="202">
        <v>0</v>
      </c>
      <c r="V97" s="228">
        <v>11083</v>
      </c>
      <c r="W97" s="228">
        <v>11083</v>
      </c>
    </row>
    <row r="98" spans="1:70" s="113" customFormat="1">
      <c r="A98" s="116">
        <v>3232</v>
      </c>
      <c r="B98" s="116" t="s">
        <v>42</v>
      </c>
      <c r="C98" s="178">
        <f t="shared" si="0"/>
        <v>124465.91</v>
      </c>
      <c r="D98" s="286">
        <v>0</v>
      </c>
      <c r="E98" s="286">
        <v>0</v>
      </c>
      <c r="F98" s="223">
        <f>F99+F100+F101+F102</f>
        <v>6028.9</v>
      </c>
      <c r="G98" s="223">
        <v>0</v>
      </c>
      <c r="H98" s="223">
        <f>H102</f>
        <v>60000</v>
      </c>
      <c r="I98" s="223">
        <f>I102</f>
        <v>-187.5</v>
      </c>
      <c r="J98" s="293">
        <v>0</v>
      </c>
      <c r="K98" s="293">
        <v>0</v>
      </c>
      <c r="L98" s="309">
        <v>57624.51</v>
      </c>
      <c r="M98" s="251">
        <f>M100</f>
        <v>1000</v>
      </c>
      <c r="N98" s="224">
        <v>0</v>
      </c>
      <c r="O98" s="224">
        <v>0</v>
      </c>
      <c r="P98" s="224">
        <v>0</v>
      </c>
      <c r="Q98" s="224">
        <v>0</v>
      </c>
      <c r="R98" s="224">
        <v>0</v>
      </c>
      <c r="S98" s="224">
        <v>0</v>
      </c>
      <c r="T98" s="224">
        <v>0</v>
      </c>
      <c r="U98" s="224">
        <v>0</v>
      </c>
      <c r="V98" s="224">
        <v>72280</v>
      </c>
      <c r="W98" s="224">
        <v>72280</v>
      </c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  <c r="BO98" s="100"/>
      <c r="BP98" s="100"/>
      <c r="BQ98" s="100"/>
      <c r="BR98" s="100"/>
    </row>
    <row r="99" spans="1:70" s="100" customFormat="1">
      <c r="A99" s="120">
        <v>32321</v>
      </c>
      <c r="B99" s="120" t="s">
        <v>133</v>
      </c>
      <c r="C99" s="172">
        <f t="shared" si="0"/>
        <v>352.5</v>
      </c>
      <c r="D99" s="288">
        <v>0</v>
      </c>
      <c r="E99" s="288">
        <v>0</v>
      </c>
      <c r="F99" s="229">
        <v>352.5</v>
      </c>
      <c r="G99" s="229">
        <v>0</v>
      </c>
      <c r="H99" s="229">
        <v>0</v>
      </c>
      <c r="I99" s="229">
        <v>0</v>
      </c>
      <c r="J99" s="303">
        <v>0</v>
      </c>
      <c r="K99" s="303">
        <v>0</v>
      </c>
      <c r="L99" s="310">
        <v>0</v>
      </c>
      <c r="M99" s="253">
        <v>0</v>
      </c>
      <c r="N99" s="230">
        <v>0</v>
      </c>
      <c r="O99" s="230">
        <v>0</v>
      </c>
      <c r="P99" s="230">
        <v>0</v>
      </c>
      <c r="Q99" s="230">
        <v>0</v>
      </c>
      <c r="R99" s="230">
        <v>0</v>
      </c>
      <c r="S99" s="230">
        <v>0</v>
      </c>
      <c r="T99" s="230">
        <v>0</v>
      </c>
      <c r="U99" s="230">
        <v>0</v>
      </c>
      <c r="V99" s="228">
        <v>3000</v>
      </c>
      <c r="W99" s="228">
        <v>3000</v>
      </c>
    </row>
    <row r="100" spans="1:70" s="100" customFormat="1">
      <c r="A100" s="120">
        <v>32322</v>
      </c>
      <c r="B100" s="120" t="s">
        <v>134</v>
      </c>
      <c r="C100" s="172">
        <f t="shared" si="0"/>
        <v>32017</v>
      </c>
      <c r="D100" s="288">
        <v>0</v>
      </c>
      <c r="E100" s="288">
        <v>0</v>
      </c>
      <c r="F100" s="229">
        <v>5277</v>
      </c>
      <c r="G100" s="229">
        <v>0</v>
      </c>
      <c r="H100" s="229">
        <v>0</v>
      </c>
      <c r="I100" s="229">
        <v>0</v>
      </c>
      <c r="J100" s="303">
        <v>0</v>
      </c>
      <c r="K100" s="303">
        <v>0</v>
      </c>
      <c r="L100" s="310">
        <v>25740</v>
      </c>
      <c r="M100" s="253">
        <v>1000</v>
      </c>
      <c r="N100" s="230">
        <v>0</v>
      </c>
      <c r="O100" s="230">
        <v>0</v>
      </c>
      <c r="P100" s="230">
        <v>0</v>
      </c>
      <c r="Q100" s="230">
        <v>0</v>
      </c>
      <c r="R100" s="230">
        <v>0</v>
      </c>
      <c r="S100" s="230">
        <v>0</v>
      </c>
      <c r="T100" s="230">
        <v>0</v>
      </c>
      <c r="U100" s="230">
        <v>0</v>
      </c>
      <c r="V100" s="228">
        <v>41517</v>
      </c>
      <c r="W100" s="228">
        <v>41517</v>
      </c>
    </row>
    <row r="101" spans="1:70" s="100" customFormat="1">
      <c r="A101" s="120">
        <v>32323</v>
      </c>
      <c r="B101" s="120" t="s">
        <v>135</v>
      </c>
      <c r="C101" s="172">
        <f t="shared" si="0"/>
        <v>7283.91</v>
      </c>
      <c r="D101" s="288">
        <v>0</v>
      </c>
      <c r="E101" s="288">
        <v>0</v>
      </c>
      <c r="F101" s="229">
        <v>399.4</v>
      </c>
      <c r="G101" s="229">
        <v>0</v>
      </c>
      <c r="H101" s="229">
        <v>0</v>
      </c>
      <c r="I101" s="229">
        <v>0</v>
      </c>
      <c r="J101" s="303">
        <v>0</v>
      </c>
      <c r="K101" s="303">
        <v>0</v>
      </c>
      <c r="L101" s="310">
        <v>6884.51</v>
      </c>
      <c r="M101" s="253">
        <v>0</v>
      </c>
      <c r="N101" s="230">
        <v>0</v>
      </c>
      <c r="O101" s="230">
        <v>0</v>
      </c>
      <c r="P101" s="230">
        <v>0</v>
      </c>
      <c r="Q101" s="230">
        <v>0</v>
      </c>
      <c r="R101" s="230">
        <v>0</v>
      </c>
      <c r="S101" s="230">
        <v>0</v>
      </c>
      <c r="T101" s="230">
        <v>0</v>
      </c>
      <c r="U101" s="230">
        <v>0</v>
      </c>
      <c r="V101" s="228">
        <v>27763</v>
      </c>
      <c r="W101" s="228">
        <v>27763</v>
      </c>
    </row>
    <row r="102" spans="1:70" s="100" customFormat="1">
      <c r="A102" s="120">
        <v>32329</v>
      </c>
      <c r="B102" s="120" t="s">
        <v>176</v>
      </c>
      <c r="C102" s="172">
        <f t="shared" si="0"/>
        <v>84812.5</v>
      </c>
      <c r="D102" s="288">
        <v>0</v>
      </c>
      <c r="E102" s="288">
        <v>0</v>
      </c>
      <c r="F102" s="229">
        <v>0</v>
      </c>
      <c r="G102" s="229">
        <v>0</v>
      </c>
      <c r="H102" s="229">
        <v>60000</v>
      </c>
      <c r="I102" s="229">
        <v>-187.5</v>
      </c>
      <c r="J102" s="303">
        <v>0</v>
      </c>
      <c r="K102" s="303">
        <v>0</v>
      </c>
      <c r="L102" s="310">
        <v>25000</v>
      </c>
      <c r="M102" s="253">
        <v>0</v>
      </c>
      <c r="N102" s="230">
        <v>0</v>
      </c>
      <c r="O102" s="230">
        <v>0</v>
      </c>
      <c r="P102" s="230">
        <v>0</v>
      </c>
      <c r="Q102" s="230">
        <v>0</v>
      </c>
      <c r="R102" s="230">
        <v>0</v>
      </c>
      <c r="S102" s="230">
        <v>0</v>
      </c>
      <c r="T102" s="230">
        <v>0</v>
      </c>
      <c r="U102" s="230">
        <v>0</v>
      </c>
      <c r="V102" s="228">
        <v>0</v>
      </c>
      <c r="W102" s="228">
        <v>0</v>
      </c>
    </row>
    <row r="103" spans="1:70" s="113" customFormat="1">
      <c r="A103" s="116">
        <v>3233</v>
      </c>
      <c r="B103" s="116" t="s">
        <v>43</v>
      </c>
      <c r="C103" s="178">
        <f t="shared" si="0"/>
        <v>13939</v>
      </c>
      <c r="D103" s="286">
        <v>0</v>
      </c>
      <c r="E103" s="286">
        <v>0</v>
      </c>
      <c r="F103" s="223">
        <f>F104+F105</f>
        <v>1700</v>
      </c>
      <c r="G103" s="223">
        <v>0</v>
      </c>
      <c r="H103" s="223">
        <v>0</v>
      </c>
      <c r="I103" s="223">
        <v>0</v>
      </c>
      <c r="J103" s="293">
        <v>0</v>
      </c>
      <c r="K103" s="293">
        <v>0</v>
      </c>
      <c r="L103" s="309">
        <v>12239</v>
      </c>
      <c r="M103" s="251">
        <v>0</v>
      </c>
      <c r="N103" s="224">
        <v>0</v>
      </c>
      <c r="O103" s="224">
        <v>0</v>
      </c>
      <c r="P103" s="224">
        <v>0</v>
      </c>
      <c r="Q103" s="224">
        <v>0</v>
      </c>
      <c r="R103" s="224">
        <v>0</v>
      </c>
      <c r="S103" s="224">
        <v>0</v>
      </c>
      <c r="T103" s="224">
        <v>0</v>
      </c>
      <c r="U103" s="224">
        <v>0</v>
      </c>
      <c r="V103" s="224">
        <v>14101</v>
      </c>
      <c r="W103" s="224">
        <v>14101</v>
      </c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</row>
    <row r="104" spans="1:70">
      <c r="A104" s="118">
        <v>32332</v>
      </c>
      <c r="B104" s="118" t="s">
        <v>131</v>
      </c>
      <c r="C104" s="172">
        <f t="shared" si="0"/>
        <v>0</v>
      </c>
      <c r="D104" s="287">
        <v>0</v>
      </c>
      <c r="E104" s="287">
        <v>0</v>
      </c>
      <c r="F104" s="226">
        <v>0</v>
      </c>
      <c r="G104" s="226">
        <v>0</v>
      </c>
      <c r="H104" s="226">
        <v>0</v>
      </c>
      <c r="I104" s="226">
        <v>0</v>
      </c>
      <c r="J104" s="301">
        <v>0</v>
      </c>
      <c r="K104" s="301">
        <v>0</v>
      </c>
      <c r="L104" s="310">
        <v>0</v>
      </c>
      <c r="M104" s="252">
        <v>0</v>
      </c>
      <c r="N104" s="202">
        <v>0</v>
      </c>
      <c r="O104" s="202">
        <v>0</v>
      </c>
      <c r="P104" s="202">
        <v>0</v>
      </c>
      <c r="Q104" s="202">
        <v>0</v>
      </c>
      <c r="R104" s="202">
        <v>0</v>
      </c>
      <c r="S104" s="202">
        <v>0</v>
      </c>
      <c r="T104" s="202">
        <v>0</v>
      </c>
      <c r="U104" s="202">
        <v>0</v>
      </c>
      <c r="V104" s="228">
        <v>4062</v>
      </c>
      <c r="W104" s="228">
        <v>4062</v>
      </c>
    </row>
    <row r="105" spans="1:70">
      <c r="A105" s="118">
        <v>32339</v>
      </c>
      <c r="B105" s="118" t="s">
        <v>132</v>
      </c>
      <c r="C105" s="172">
        <f t="shared" si="0"/>
        <v>13939</v>
      </c>
      <c r="D105" s="287">
        <v>0</v>
      </c>
      <c r="E105" s="287">
        <v>0</v>
      </c>
      <c r="F105" s="226">
        <v>1700</v>
      </c>
      <c r="G105" s="226">
        <v>0</v>
      </c>
      <c r="H105" s="226">
        <v>0</v>
      </c>
      <c r="I105" s="226">
        <v>0</v>
      </c>
      <c r="J105" s="301">
        <v>0</v>
      </c>
      <c r="K105" s="301">
        <v>0</v>
      </c>
      <c r="L105" s="310">
        <v>12239</v>
      </c>
      <c r="M105" s="252">
        <v>0</v>
      </c>
      <c r="N105" s="202">
        <v>0</v>
      </c>
      <c r="O105" s="202">
        <v>0</v>
      </c>
      <c r="P105" s="202">
        <v>0</v>
      </c>
      <c r="Q105" s="202">
        <v>0</v>
      </c>
      <c r="R105" s="202">
        <v>0</v>
      </c>
      <c r="S105" s="202">
        <v>0</v>
      </c>
      <c r="T105" s="202">
        <v>0</v>
      </c>
      <c r="U105" s="202">
        <v>0</v>
      </c>
      <c r="V105" s="228">
        <v>10039</v>
      </c>
      <c r="W105" s="228">
        <v>10039</v>
      </c>
    </row>
    <row r="106" spans="1:70" s="113" customFormat="1">
      <c r="A106" s="116">
        <v>3234</v>
      </c>
      <c r="B106" s="116" t="s">
        <v>44</v>
      </c>
      <c r="C106" s="178">
        <f t="shared" si="0"/>
        <v>17829.16</v>
      </c>
      <c r="D106" s="286">
        <v>0</v>
      </c>
      <c r="E106" s="286">
        <v>0</v>
      </c>
      <c r="F106" s="223">
        <f>F107+F108+F109+F110+F111</f>
        <v>10849</v>
      </c>
      <c r="G106" s="223">
        <f>G108+G110</f>
        <v>-918.58999999999992</v>
      </c>
      <c r="H106" s="223">
        <v>0</v>
      </c>
      <c r="I106" s="223">
        <v>0</v>
      </c>
      <c r="J106" s="293">
        <v>0</v>
      </c>
      <c r="K106" s="293">
        <v>0</v>
      </c>
      <c r="L106" s="309">
        <v>3898.75</v>
      </c>
      <c r="M106" s="251">
        <f>M107+M108+M109+M110+M111</f>
        <v>3000</v>
      </c>
      <c r="N106" s="224">
        <v>1000</v>
      </c>
      <c r="O106" s="224">
        <v>0</v>
      </c>
      <c r="P106" s="224">
        <v>0</v>
      </c>
      <c r="Q106" s="224">
        <v>0</v>
      </c>
      <c r="R106" s="224">
        <v>0</v>
      </c>
      <c r="S106" s="224">
        <v>0</v>
      </c>
      <c r="T106" s="224">
        <v>0</v>
      </c>
      <c r="U106" s="224">
        <v>0</v>
      </c>
      <c r="V106" s="224">
        <v>19754</v>
      </c>
      <c r="W106" s="224">
        <v>19754</v>
      </c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</row>
    <row r="107" spans="1:70" s="100" customFormat="1">
      <c r="A107" s="120">
        <v>32341</v>
      </c>
      <c r="B107" s="120" t="s">
        <v>136</v>
      </c>
      <c r="C107" s="172">
        <f t="shared" si="0"/>
        <v>8132</v>
      </c>
      <c r="D107" s="288">
        <v>0</v>
      </c>
      <c r="E107" s="288">
        <v>0</v>
      </c>
      <c r="F107" s="229">
        <v>3170</v>
      </c>
      <c r="G107" s="229">
        <v>0</v>
      </c>
      <c r="H107" s="229">
        <v>0</v>
      </c>
      <c r="I107" s="229">
        <v>0</v>
      </c>
      <c r="J107" s="303">
        <v>0</v>
      </c>
      <c r="K107" s="303">
        <v>0</v>
      </c>
      <c r="L107" s="310">
        <v>1962</v>
      </c>
      <c r="M107" s="253">
        <v>2000</v>
      </c>
      <c r="N107" s="230">
        <v>1000</v>
      </c>
      <c r="O107" s="230">
        <v>0</v>
      </c>
      <c r="P107" s="230">
        <v>0</v>
      </c>
      <c r="Q107" s="230">
        <v>0</v>
      </c>
      <c r="R107" s="230">
        <v>0</v>
      </c>
      <c r="S107" s="230">
        <v>0</v>
      </c>
      <c r="T107" s="230">
        <v>0</v>
      </c>
      <c r="U107" s="230">
        <v>0</v>
      </c>
      <c r="V107" s="228">
        <v>5132</v>
      </c>
      <c r="W107" s="228">
        <v>5132</v>
      </c>
    </row>
    <row r="108" spans="1:70" s="100" customFormat="1">
      <c r="A108" s="120">
        <v>32342</v>
      </c>
      <c r="B108" s="120" t="s">
        <v>137</v>
      </c>
      <c r="C108" s="172">
        <f t="shared" ref="C108:C171" si="1">D108+E108+F108+G108+H108+I108+J108+K108+L108+M108+N108+O108+P108+Q108+R108+S108+T108+U108</f>
        <v>4023.25</v>
      </c>
      <c r="D108" s="288">
        <v>0</v>
      </c>
      <c r="E108" s="288">
        <v>0</v>
      </c>
      <c r="F108" s="229">
        <v>3484</v>
      </c>
      <c r="G108" s="229">
        <v>-635.5</v>
      </c>
      <c r="H108" s="229">
        <v>0</v>
      </c>
      <c r="I108" s="229">
        <v>0</v>
      </c>
      <c r="J108" s="303">
        <v>0</v>
      </c>
      <c r="K108" s="303">
        <v>0</v>
      </c>
      <c r="L108" s="310">
        <v>474.75</v>
      </c>
      <c r="M108" s="253">
        <v>700</v>
      </c>
      <c r="N108" s="230">
        <v>0</v>
      </c>
      <c r="O108" s="230">
        <v>0</v>
      </c>
      <c r="P108" s="230">
        <v>0</v>
      </c>
      <c r="Q108" s="230">
        <v>0</v>
      </c>
      <c r="R108" s="230">
        <v>0</v>
      </c>
      <c r="S108" s="230">
        <v>0</v>
      </c>
      <c r="T108" s="230">
        <v>0</v>
      </c>
      <c r="U108" s="230">
        <v>0</v>
      </c>
      <c r="V108" s="228">
        <v>4465</v>
      </c>
      <c r="W108" s="228">
        <v>4465</v>
      </c>
    </row>
    <row r="109" spans="1:70" s="100" customFormat="1">
      <c r="A109" s="120">
        <v>32343</v>
      </c>
      <c r="B109" s="120" t="s">
        <v>138</v>
      </c>
      <c r="C109" s="172">
        <f t="shared" si="1"/>
        <v>1500</v>
      </c>
      <c r="D109" s="288">
        <v>0</v>
      </c>
      <c r="E109" s="288">
        <v>0</v>
      </c>
      <c r="F109" s="229">
        <v>1500</v>
      </c>
      <c r="G109" s="229">
        <v>0</v>
      </c>
      <c r="H109" s="229">
        <v>0</v>
      </c>
      <c r="I109" s="229">
        <v>0</v>
      </c>
      <c r="J109" s="303">
        <v>0</v>
      </c>
      <c r="K109" s="303">
        <v>0</v>
      </c>
      <c r="L109" s="310">
        <v>0</v>
      </c>
      <c r="M109" s="253">
        <v>0</v>
      </c>
      <c r="N109" s="230">
        <v>0</v>
      </c>
      <c r="O109" s="230">
        <v>0</v>
      </c>
      <c r="P109" s="230">
        <v>0</v>
      </c>
      <c r="Q109" s="230">
        <v>0</v>
      </c>
      <c r="R109" s="230">
        <v>0</v>
      </c>
      <c r="S109" s="230">
        <v>0</v>
      </c>
      <c r="T109" s="230">
        <v>0</v>
      </c>
      <c r="U109" s="230">
        <v>0</v>
      </c>
      <c r="V109" s="228">
        <v>6000</v>
      </c>
      <c r="W109" s="228">
        <v>6000</v>
      </c>
    </row>
    <row r="110" spans="1:70" s="100" customFormat="1">
      <c r="A110" s="120">
        <v>32344</v>
      </c>
      <c r="B110" s="120" t="s">
        <v>139</v>
      </c>
      <c r="C110" s="172">
        <f t="shared" si="1"/>
        <v>1378.91</v>
      </c>
      <c r="D110" s="288">
        <v>0</v>
      </c>
      <c r="E110" s="288">
        <v>0</v>
      </c>
      <c r="F110" s="229">
        <v>1000</v>
      </c>
      <c r="G110" s="229">
        <v>-283.08999999999997</v>
      </c>
      <c r="H110" s="229">
        <v>0</v>
      </c>
      <c r="I110" s="229">
        <v>0</v>
      </c>
      <c r="J110" s="303">
        <v>0</v>
      </c>
      <c r="K110" s="303">
        <v>0</v>
      </c>
      <c r="L110" s="310">
        <v>462</v>
      </c>
      <c r="M110" s="253">
        <v>200</v>
      </c>
      <c r="N110" s="230">
        <v>0</v>
      </c>
      <c r="O110" s="230">
        <v>0</v>
      </c>
      <c r="P110" s="230">
        <v>0</v>
      </c>
      <c r="Q110" s="230">
        <v>0</v>
      </c>
      <c r="R110" s="230">
        <v>0</v>
      </c>
      <c r="S110" s="230">
        <v>0</v>
      </c>
      <c r="T110" s="230">
        <v>0</v>
      </c>
      <c r="U110" s="230">
        <v>0</v>
      </c>
      <c r="V110" s="228">
        <v>1462</v>
      </c>
      <c r="W110" s="228">
        <v>1462</v>
      </c>
    </row>
    <row r="111" spans="1:70" s="100" customFormat="1">
      <c r="A111" s="120">
        <v>32349</v>
      </c>
      <c r="B111" s="120" t="s">
        <v>140</v>
      </c>
      <c r="C111" s="172">
        <f t="shared" si="1"/>
        <v>2795</v>
      </c>
      <c r="D111" s="288">
        <v>0</v>
      </c>
      <c r="E111" s="288">
        <v>0</v>
      </c>
      <c r="F111" s="229">
        <v>1695</v>
      </c>
      <c r="G111" s="229">
        <v>0</v>
      </c>
      <c r="H111" s="229">
        <v>0</v>
      </c>
      <c r="I111" s="229">
        <v>0</v>
      </c>
      <c r="J111" s="303">
        <v>0</v>
      </c>
      <c r="K111" s="303">
        <v>0</v>
      </c>
      <c r="L111" s="310">
        <v>1000</v>
      </c>
      <c r="M111" s="253">
        <v>100</v>
      </c>
      <c r="N111" s="230">
        <v>0</v>
      </c>
      <c r="O111" s="230">
        <v>0</v>
      </c>
      <c r="P111" s="230">
        <v>0</v>
      </c>
      <c r="Q111" s="230">
        <v>0</v>
      </c>
      <c r="R111" s="230">
        <v>0</v>
      </c>
      <c r="S111" s="230">
        <v>0</v>
      </c>
      <c r="T111" s="230">
        <v>0</v>
      </c>
      <c r="U111" s="230">
        <v>0</v>
      </c>
      <c r="V111" s="228">
        <v>2695</v>
      </c>
      <c r="W111" s="228">
        <v>2695</v>
      </c>
    </row>
    <row r="112" spans="1:70" s="113" customFormat="1">
      <c r="A112" s="116">
        <v>3235</v>
      </c>
      <c r="B112" s="116" t="s">
        <v>68</v>
      </c>
      <c r="C112" s="178">
        <f t="shared" si="1"/>
        <v>225110.94</v>
      </c>
      <c r="D112" s="286">
        <v>0</v>
      </c>
      <c r="E112" s="286">
        <v>0</v>
      </c>
      <c r="F112" s="223">
        <f>F113+F114+F116+F117</f>
        <v>9915.7099999999991</v>
      </c>
      <c r="G112" s="223">
        <v>0</v>
      </c>
      <c r="H112" s="223">
        <f>H113</f>
        <v>180000</v>
      </c>
      <c r="I112" s="223">
        <f>I113</f>
        <v>-13750</v>
      </c>
      <c r="J112" s="293">
        <v>0</v>
      </c>
      <c r="K112" s="293">
        <v>0</v>
      </c>
      <c r="L112" s="309">
        <v>43991.479999999996</v>
      </c>
      <c r="M112" s="251">
        <f>M113+M114+M115+M116</f>
        <v>-46.25</v>
      </c>
      <c r="N112" s="224">
        <v>5000</v>
      </c>
      <c r="O112" s="224">
        <v>0</v>
      </c>
      <c r="P112" s="224">
        <v>0</v>
      </c>
      <c r="Q112" s="224">
        <v>0</v>
      </c>
      <c r="R112" s="224">
        <v>0</v>
      </c>
      <c r="S112" s="224">
        <v>0</v>
      </c>
      <c r="T112" s="224">
        <v>0</v>
      </c>
      <c r="U112" s="224">
        <v>0</v>
      </c>
      <c r="V112" s="224">
        <v>52221</v>
      </c>
      <c r="W112" s="224">
        <v>52221</v>
      </c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</row>
    <row r="113" spans="1:70">
      <c r="A113" s="118">
        <v>32352</v>
      </c>
      <c r="B113" s="118" t="s">
        <v>141</v>
      </c>
      <c r="C113" s="172">
        <f t="shared" si="1"/>
        <v>191650</v>
      </c>
      <c r="D113" s="287">
        <v>0</v>
      </c>
      <c r="E113" s="287">
        <v>0</v>
      </c>
      <c r="F113" s="226">
        <v>6800</v>
      </c>
      <c r="G113" s="226">
        <v>0</v>
      </c>
      <c r="H113" s="226">
        <v>180000</v>
      </c>
      <c r="I113" s="226">
        <v>-13750</v>
      </c>
      <c r="J113" s="301">
        <v>0</v>
      </c>
      <c r="K113" s="301">
        <v>0</v>
      </c>
      <c r="L113" s="310">
        <v>13600</v>
      </c>
      <c r="M113" s="252">
        <v>0</v>
      </c>
      <c r="N113" s="202">
        <v>5000</v>
      </c>
      <c r="O113" s="202">
        <v>0</v>
      </c>
      <c r="P113" s="202">
        <v>0</v>
      </c>
      <c r="Q113" s="202">
        <v>0</v>
      </c>
      <c r="R113" s="202">
        <v>0</v>
      </c>
      <c r="S113" s="202">
        <v>0</v>
      </c>
      <c r="T113" s="202">
        <v>0</v>
      </c>
      <c r="U113" s="202">
        <v>0</v>
      </c>
      <c r="V113" s="228">
        <v>25000</v>
      </c>
      <c r="W113" s="228">
        <v>25000</v>
      </c>
    </row>
    <row r="114" spans="1:70">
      <c r="A114" s="118">
        <v>32353</v>
      </c>
      <c r="B114" s="118" t="s">
        <v>142</v>
      </c>
      <c r="C114" s="172">
        <f t="shared" si="1"/>
        <v>8155.0599999999995</v>
      </c>
      <c r="D114" s="287">
        <v>0</v>
      </c>
      <c r="E114" s="287">
        <v>0</v>
      </c>
      <c r="F114" s="226">
        <v>3115.71</v>
      </c>
      <c r="G114" s="226">
        <v>0</v>
      </c>
      <c r="H114" s="226">
        <v>0</v>
      </c>
      <c r="I114" s="226">
        <v>0</v>
      </c>
      <c r="J114" s="301">
        <v>0</v>
      </c>
      <c r="K114" s="301">
        <v>0</v>
      </c>
      <c r="L114" s="310">
        <v>8721</v>
      </c>
      <c r="M114" s="252">
        <v>-3681.65</v>
      </c>
      <c r="N114" s="202">
        <v>0</v>
      </c>
      <c r="O114" s="202">
        <v>0</v>
      </c>
      <c r="P114" s="202">
        <v>0</v>
      </c>
      <c r="Q114" s="202">
        <v>0</v>
      </c>
      <c r="R114" s="202">
        <v>0</v>
      </c>
      <c r="S114" s="202">
        <v>0</v>
      </c>
      <c r="T114" s="202">
        <v>0</v>
      </c>
      <c r="U114" s="202">
        <v>0</v>
      </c>
      <c r="V114" s="228">
        <v>22221</v>
      </c>
      <c r="W114" s="228">
        <v>22221</v>
      </c>
    </row>
    <row r="115" spans="1:70">
      <c r="A115" s="118">
        <v>32354</v>
      </c>
      <c r="B115" s="118" t="s">
        <v>196</v>
      </c>
      <c r="C115" s="172">
        <f t="shared" si="1"/>
        <v>1035.4000000000001</v>
      </c>
      <c r="D115" s="287">
        <v>0</v>
      </c>
      <c r="E115" s="287">
        <v>0</v>
      </c>
      <c r="F115" s="226">
        <v>0</v>
      </c>
      <c r="G115" s="226">
        <v>0</v>
      </c>
      <c r="H115" s="226">
        <v>0</v>
      </c>
      <c r="I115" s="226">
        <v>0</v>
      </c>
      <c r="J115" s="301">
        <v>0</v>
      </c>
      <c r="K115" s="301">
        <v>0</v>
      </c>
      <c r="L115" s="310">
        <v>0</v>
      </c>
      <c r="M115" s="252">
        <v>1035.4000000000001</v>
      </c>
      <c r="N115" s="202">
        <v>0</v>
      </c>
      <c r="O115" s="202">
        <v>0</v>
      </c>
      <c r="P115" s="202">
        <v>0</v>
      </c>
      <c r="Q115" s="202">
        <v>0</v>
      </c>
      <c r="R115" s="202">
        <v>0</v>
      </c>
      <c r="S115" s="202">
        <v>0</v>
      </c>
      <c r="T115" s="202">
        <v>0</v>
      </c>
      <c r="U115" s="202">
        <v>0</v>
      </c>
      <c r="V115" s="228">
        <v>0</v>
      </c>
      <c r="W115" s="228">
        <v>0</v>
      </c>
    </row>
    <row r="116" spans="1:70" ht="36.75">
      <c r="A116" s="118">
        <v>32355</v>
      </c>
      <c r="B116" s="119" t="s">
        <v>174</v>
      </c>
      <c r="C116" s="172">
        <f t="shared" si="1"/>
        <v>24270.48</v>
      </c>
      <c r="D116" s="287">
        <v>0</v>
      </c>
      <c r="E116" s="287">
        <v>0</v>
      </c>
      <c r="F116" s="226">
        <v>0</v>
      </c>
      <c r="G116" s="226">
        <v>0</v>
      </c>
      <c r="H116" s="226">
        <v>0</v>
      </c>
      <c r="I116" s="226">
        <v>0</v>
      </c>
      <c r="J116" s="301">
        <v>0</v>
      </c>
      <c r="K116" s="301">
        <v>0</v>
      </c>
      <c r="L116" s="310">
        <v>21670.48</v>
      </c>
      <c r="M116" s="252">
        <v>2600</v>
      </c>
      <c r="N116" s="202">
        <v>0</v>
      </c>
      <c r="O116" s="202">
        <v>0</v>
      </c>
      <c r="P116" s="202">
        <v>0</v>
      </c>
      <c r="Q116" s="202">
        <v>0</v>
      </c>
      <c r="R116" s="202">
        <v>0</v>
      </c>
      <c r="S116" s="202">
        <v>0</v>
      </c>
      <c r="T116" s="202">
        <v>0</v>
      </c>
      <c r="U116" s="202">
        <v>0</v>
      </c>
      <c r="V116" s="228">
        <v>0</v>
      </c>
      <c r="W116" s="228">
        <v>0</v>
      </c>
    </row>
    <row r="117" spans="1:70">
      <c r="A117" s="118">
        <v>32359</v>
      </c>
      <c r="B117" s="118" t="s">
        <v>170</v>
      </c>
      <c r="C117" s="172">
        <f t="shared" si="1"/>
        <v>0</v>
      </c>
      <c r="D117" s="287">
        <v>0</v>
      </c>
      <c r="E117" s="287">
        <v>0</v>
      </c>
      <c r="F117" s="226">
        <v>0</v>
      </c>
      <c r="G117" s="226">
        <v>0</v>
      </c>
      <c r="H117" s="226">
        <v>0</v>
      </c>
      <c r="I117" s="226">
        <v>0</v>
      </c>
      <c r="J117" s="301">
        <v>0</v>
      </c>
      <c r="K117" s="301">
        <v>0</v>
      </c>
      <c r="L117" s="310">
        <v>0</v>
      </c>
      <c r="M117" s="252">
        <v>0</v>
      </c>
      <c r="N117" s="202">
        <v>0</v>
      </c>
      <c r="O117" s="202">
        <v>0</v>
      </c>
      <c r="P117" s="202">
        <v>0</v>
      </c>
      <c r="Q117" s="202">
        <v>0</v>
      </c>
      <c r="R117" s="202">
        <v>0</v>
      </c>
      <c r="S117" s="202">
        <v>0</v>
      </c>
      <c r="T117" s="202">
        <v>0</v>
      </c>
      <c r="U117" s="202">
        <v>0</v>
      </c>
      <c r="V117" s="228">
        <v>5000</v>
      </c>
      <c r="W117" s="228">
        <v>5000</v>
      </c>
    </row>
    <row r="118" spans="1:70" s="113" customFormat="1">
      <c r="A118" s="116">
        <v>3236</v>
      </c>
      <c r="B118" s="116" t="s">
        <v>45</v>
      </c>
      <c r="C118" s="178">
        <f t="shared" si="1"/>
        <v>3278</v>
      </c>
      <c r="D118" s="286">
        <v>0</v>
      </c>
      <c r="E118" s="286">
        <v>0</v>
      </c>
      <c r="F118" s="223">
        <f>F119</f>
        <v>3278</v>
      </c>
      <c r="G118" s="223">
        <v>0</v>
      </c>
      <c r="H118" s="223">
        <v>0</v>
      </c>
      <c r="I118" s="223">
        <v>0</v>
      </c>
      <c r="J118" s="293">
        <v>0</v>
      </c>
      <c r="K118" s="293">
        <v>0</v>
      </c>
      <c r="L118" s="309">
        <v>0</v>
      </c>
      <c r="M118" s="251">
        <v>0</v>
      </c>
      <c r="N118" s="224">
        <v>0</v>
      </c>
      <c r="O118" s="224">
        <v>0</v>
      </c>
      <c r="P118" s="224">
        <v>0</v>
      </c>
      <c r="Q118" s="224">
        <v>0</v>
      </c>
      <c r="R118" s="224">
        <v>0</v>
      </c>
      <c r="S118" s="224">
        <v>0</v>
      </c>
      <c r="T118" s="224">
        <v>0</v>
      </c>
      <c r="U118" s="224">
        <v>0</v>
      </c>
      <c r="V118" s="224">
        <v>3062</v>
      </c>
      <c r="W118" s="224">
        <v>3062</v>
      </c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</row>
    <row r="119" spans="1:70">
      <c r="A119" s="118">
        <v>32361</v>
      </c>
      <c r="B119" s="118" t="s">
        <v>143</v>
      </c>
      <c r="C119" s="172">
        <f t="shared" si="1"/>
        <v>3278</v>
      </c>
      <c r="D119" s="287">
        <v>0</v>
      </c>
      <c r="E119" s="287">
        <v>0</v>
      </c>
      <c r="F119" s="226">
        <v>3278</v>
      </c>
      <c r="G119" s="226">
        <v>0</v>
      </c>
      <c r="H119" s="226">
        <v>0</v>
      </c>
      <c r="I119" s="226">
        <v>0</v>
      </c>
      <c r="J119" s="301">
        <v>0</v>
      </c>
      <c r="K119" s="301">
        <v>0</v>
      </c>
      <c r="L119" s="310">
        <v>0</v>
      </c>
      <c r="M119" s="252">
        <v>0</v>
      </c>
      <c r="N119" s="202">
        <v>0</v>
      </c>
      <c r="O119" s="202">
        <v>0</v>
      </c>
      <c r="P119" s="202">
        <v>0</v>
      </c>
      <c r="Q119" s="202">
        <v>0</v>
      </c>
      <c r="R119" s="202">
        <v>0</v>
      </c>
      <c r="S119" s="202">
        <v>0</v>
      </c>
      <c r="T119" s="202">
        <v>0</v>
      </c>
      <c r="U119" s="202">
        <v>0</v>
      </c>
      <c r="V119" s="228">
        <v>3062</v>
      </c>
      <c r="W119" s="228">
        <v>3062</v>
      </c>
    </row>
    <row r="120" spans="1:70" s="113" customFormat="1">
      <c r="A120" s="116">
        <v>3237</v>
      </c>
      <c r="B120" s="116" t="s">
        <v>46</v>
      </c>
      <c r="C120" s="178">
        <f t="shared" si="1"/>
        <v>257550.09999999998</v>
      </c>
      <c r="D120" s="286">
        <v>160200</v>
      </c>
      <c r="E120" s="222">
        <f>E122</f>
        <v>-10000</v>
      </c>
      <c r="F120" s="223">
        <f>F121+F122+F123+F124</f>
        <v>12202.099999999999</v>
      </c>
      <c r="G120" s="223">
        <f>G123</f>
        <v>-500</v>
      </c>
      <c r="H120" s="223">
        <v>0</v>
      </c>
      <c r="I120" s="223">
        <v>0</v>
      </c>
      <c r="J120" s="293">
        <v>0</v>
      </c>
      <c r="K120" s="293">
        <v>0</v>
      </c>
      <c r="L120" s="309">
        <v>96148</v>
      </c>
      <c r="M120" s="251">
        <f>M121</f>
        <v>-500</v>
      </c>
      <c r="N120" s="224">
        <v>0</v>
      </c>
      <c r="O120" s="224">
        <v>20000</v>
      </c>
      <c r="P120" s="224">
        <f>P121+P122</f>
        <v>-20000</v>
      </c>
      <c r="Q120" s="224">
        <v>0</v>
      </c>
      <c r="R120" s="224">
        <v>0</v>
      </c>
      <c r="S120" s="224">
        <v>0</v>
      </c>
      <c r="T120" s="224">
        <v>0</v>
      </c>
      <c r="U120" s="224">
        <v>0</v>
      </c>
      <c r="V120" s="224">
        <v>59791</v>
      </c>
      <c r="W120" s="224">
        <v>59791</v>
      </c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</row>
    <row r="121" spans="1:70">
      <c r="A121" s="118">
        <v>32371</v>
      </c>
      <c r="B121" s="118" t="s">
        <v>144</v>
      </c>
      <c r="C121" s="172">
        <f t="shared" si="1"/>
        <v>24963.690000000002</v>
      </c>
      <c r="D121" s="287">
        <v>0</v>
      </c>
      <c r="E121" s="225">
        <v>0</v>
      </c>
      <c r="F121" s="226">
        <v>6115.69</v>
      </c>
      <c r="G121" s="226">
        <v>0</v>
      </c>
      <c r="H121" s="226">
        <v>0</v>
      </c>
      <c r="I121" s="226">
        <v>0</v>
      </c>
      <c r="J121" s="301">
        <v>0</v>
      </c>
      <c r="K121" s="301">
        <v>0</v>
      </c>
      <c r="L121" s="310">
        <v>19348</v>
      </c>
      <c r="M121" s="252">
        <v>-500</v>
      </c>
      <c r="N121" s="202">
        <v>0</v>
      </c>
      <c r="O121" s="202">
        <v>10000</v>
      </c>
      <c r="P121" s="202">
        <v>-10000</v>
      </c>
      <c r="Q121" s="202">
        <v>0</v>
      </c>
      <c r="R121" s="202">
        <v>0</v>
      </c>
      <c r="S121" s="202">
        <v>0</v>
      </c>
      <c r="T121" s="202">
        <v>0</v>
      </c>
      <c r="U121" s="202">
        <v>0</v>
      </c>
      <c r="V121" s="228">
        <v>32848</v>
      </c>
      <c r="W121" s="228">
        <v>32848</v>
      </c>
    </row>
    <row r="122" spans="1:70">
      <c r="A122" s="118">
        <v>32372</v>
      </c>
      <c r="B122" s="118" t="s">
        <v>145</v>
      </c>
      <c r="C122" s="172">
        <f t="shared" si="1"/>
        <v>232586.41</v>
      </c>
      <c r="D122" s="287">
        <v>160200</v>
      </c>
      <c r="E122" s="225">
        <v>-10000</v>
      </c>
      <c r="F122" s="226">
        <v>5586.41</v>
      </c>
      <c r="G122" s="226">
        <v>0</v>
      </c>
      <c r="H122" s="226">
        <v>0</v>
      </c>
      <c r="I122" s="226">
        <v>0</v>
      </c>
      <c r="J122" s="301">
        <v>0</v>
      </c>
      <c r="K122" s="301">
        <v>0</v>
      </c>
      <c r="L122" s="310">
        <v>76800</v>
      </c>
      <c r="M122" s="252">
        <v>0</v>
      </c>
      <c r="N122" s="202">
        <v>0</v>
      </c>
      <c r="O122" s="202">
        <v>10000</v>
      </c>
      <c r="P122" s="202">
        <v>-10000</v>
      </c>
      <c r="Q122" s="202">
        <v>0</v>
      </c>
      <c r="R122" s="202">
        <v>0</v>
      </c>
      <c r="S122" s="202">
        <v>0</v>
      </c>
      <c r="T122" s="202">
        <v>0</v>
      </c>
      <c r="U122" s="202">
        <v>0</v>
      </c>
      <c r="V122" s="228">
        <v>22000</v>
      </c>
      <c r="W122" s="228">
        <v>22000</v>
      </c>
    </row>
    <row r="123" spans="1:70">
      <c r="A123" s="118">
        <v>32373</v>
      </c>
      <c r="B123" s="118" t="s">
        <v>146</v>
      </c>
      <c r="C123" s="172">
        <f t="shared" si="1"/>
        <v>0</v>
      </c>
      <c r="D123" s="287">
        <v>0</v>
      </c>
      <c r="E123" s="287">
        <v>0</v>
      </c>
      <c r="F123" s="226">
        <v>500</v>
      </c>
      <c r="G123" s="226">
        <v>-500</v>
      </c>
      <c r="H123" s="226">
        <v>0</v>
      </c>
      <c r="I123" s="226">
        <v>0</v>
      </c>
      <c r="J123" s="301">
        <v>0</v>
      </c>
      <c r="K123" s="301">
        <v>0</v>
      </c>
      <c r="L123" s="310">
        <v>0</v>
      </c>
      <c r="M123" s="252">
        <v>0</v>
      </c>
      <c r="N123" s="202">
        <v>0</v>
      </c>
      <c r="O123" s="202">
        <v>0</v>
      </c>
      <c r="P123" s="202">
        <v>0</v>
      </c>
      <c r="Q123" s="202">
        <v>0</v>
      </c>
      <c r="R123" s="202">
        <v>0</v>
      </c>
      <c r="S123" s="202">
        <v>0</v>
      </c>
      <c r="T123" s="202">
        <v>0</v>
      </c>
      <c r="U123" s="202">
        <v>0</v>
      </c>
      <c r="V123" s="228">
        <v>2000</v>
      </c>
      <c r="W123" s="228">
        <v>2000</v>
      </c>
    </row>
    <row r="124" spans="1:70">
      <c r="A124" s="118">
        <v>32379</v>
      </c>
      <c r="B124" s="118" t="s">
        <v>147</v>
      </c>
      <c r="C124" s="172">
        <f t="shared" si="1"/>
        <v>0</v>
      </c>
      <c r="D124" s="287">
        <v>0</v>
      </c>
      <c r="E124" s="287">
        <v>0</v>
      </c>
      <c r="F124" s="226">
        <v>0</v>
      </c>
      <c r="G124" s="226">
        <v>0</v>
      </c>
      <c r="H124" s="226">
        <v>0</v>
      </c>
      <c r="I124" s="226">
        <v>0</v>
      </c>
      <c r="J124" s="301">
        <v>0</v>
      </c>
      <c r="K124" s="301">
        <v>0</v>
      </c>
      <c r="L124" s="310">
        <v>0</v>
      </c>
      <c r="M124" s="252">
        <v>0</v>
      </c>
      <c r="N124" s="202">
        <v>0</v>
      </c>
      <c r="O124" s="202">
        <v>0</v>
      </c>
      <c r="P124" s="202">
        <v>0</v>
      </c>
      <c r="Q124" s="202">
        <v>0</v>
      </c>
      <c r="R124" s="202">
        <v>0</v>
      </c>
      <c r="S124" s="202">
        <v>0</v>
      </c>
      <c r="T124" s="202">
        <v>0</v>
      </c>
      <c r="U124" s="202">
        <v>0</v>
      </c>
      <c r="V124" s="228">
        <v>2943</v>
      </c>
      <c r="W124" s="228">
        <v>2943</v>
      </c>
    </row>
    <row r="125" spans="1:70" s="113" customFormat="1">
      <c r="A125" s="116">
        <v>3238</v>
      </c>
      <c r="B125" s="116" t="s">
        <v>47</v>
      </c>
      <c r="C125" s="178">
        <f t="shared" si="1"/>
        <v>32581.75</v>
      </c>
      <c r="D125" s="286">
        <v>0</v>
      </c>
      <c r="E125" s="286">
        <v>0</v>
      </c>
      <c r="F125" s="223">
        <f>F126+F127+F128</f>
        <v>20738</v>
      </c>
      <c r="G125" s="223">
        <v>0</v>
      </c>
      <c r="H125" s="223">
        <v>0</v>
      </c>
      <c r="I125" s="223">
        <v>0</v>
      </c>
      <c r="J125" s="293">
        <v>0</v>
      </c>
      <c r="K125" s="293">
        <v>0</v>
      </c>
      <c r="L125" s="309">
        <v>13196</v>
      </c>
      <c r="M125" s="251">
        <f>M126+M128</f>
        <v>-1352.25</v>
      </c>
      <c r="N125" s="224">
        <v>0</v>
      </c>
      <c r="O125" s="224">
        <v>0</v>
      </c>
      <c r="P125" s="224">
        <v>0</v>
      </c>
      <c r="Q125" s="224">
        <v>0</v>
      </c>
      <c r="R125" s="224">
        <v>0</v>
      </c>
      <c r="S125" s="224">
        <v>0</v>
      </c>
      <c r="T125" s="224">
        <v>0</v>
      </c>
      <c r="U125" s="224">
        <v>0</v>
      </c>
      <c r="V125" s="224">
        <v>29434</v>
      </c>
      <c r="W125" s="224">
        <v>29434</v>
      </c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</row>
    <row r="126" spans="1:70" s="100" customFormat="1">
      <c r="A126" s="120">
        <v>32381</v>
      </c>
      <c r="B126" s="120" t="s">
        <v>169</v>
      </c>
      <c r="C126" s="172">
        <f t="shared" si="1"/>
        <v>1843.75</v>
      </c>
      <c r="D126" s="288">
        <v>0</v>
      </c>
      <c r="E126" s="288">
        <v>0</v>
      </c>
      <c r="F126" s="229">
        <v>0</v>
      </c>
      <c r="G126" s="229">
        <v>0</v>
      </c>
      <c r="H126" s="229">
        <v>0</v>
      </c>
      <c r="I126" s="229">
        <v>0</v>
      </c>
      <c r="J126" s="303">
        <v>0</v>
      </c>
      <c r="K126" s="303">
        <v>0</v>
      </c>
      <c r="L126" s="310">
        <v>2867</v>
      </c>
      <c r="M126" s="253">
        <v>-1023.25</v>
      </c>
      <c r="N126" s="230">
        <v>0</v>
      </c>
      <c r="O126" s="230">
        <v>0</v>
      </c>
      <c r="P126" s="230">
        <v>0</v>
      </c>
      <c r="Q126" s="230">
        <v>0</v>
      </c>
      <c r="R126" s="230">
        <v>0</v>
      </c>
      <c r="S126" s="230">
        <v>0</v>
      </c>
      <c r="T126" s="230">
        <v>0</v>
      </c>
      <c r="U126" s="230">
        <v>0</v>
      </c>
      <c r="V126" s="228">
        <v>2867</v>
      </c>
      <c r="W126" s="228">
        <v>2867</v>
      </c>
    </row>
    <row r="127" spans="1:70">
      <c r="A127" s="118">
        <v>32382</v>
      </c>
      <c r="B127" s="118" t="s">
        <v>148</v>
      </c>
      <c r="C127" s="172">
        <f t="shared" si="1"/>
        <v>0</v>
      </c>
      <c r="D127" s="287">
        <v>0</v>
      </c>
      <c r="E127" s="287">
        <v>0</v>
      </c>
      <c r="F127" s="226">
        <v>0</v>
      </c>
      <c r="G127" s="226">
        <v>0</v>
      </c>
      <c r="H127" s="226">
        <v>0</v>
      </c>
      <c r="I127" s="226">
        <v>0</v>
      </c>
      <c r="J127" s="301">
        <v>0</v>
      </c>
      <c r="K127" s="301">
        <v>0</v>
      </c>
      <c r="L127" s="310">
        <v>0</v>
      </c>
      <c r="M127" s="252">
        <v>0</v>
      </c>
      <c r="N127" s="202">
        <v>0</v>
      </c>
      <c r="O127" s="202">
        <v>0</v>
      </c>
      <c r="P127" s="202">
        <v>0</v>
      </c>
      <c r="Q127" s="202">
        <v>0</v>
      </c>
      <c r="R127" s="202">
        <v>0</v>
      </c>
      <c r="S127" s="202">
        <v>0</v>
      </c>
      <c r="T127" s="202">
        <v>0</v>
      </c>
      <c r="U127" s="202">
        <v>0</v>
      </c>
      <c r="V127" s="228">
        <v>5000</v>
      </c>
      <c r="W127" s="228">
        <v>5000</v>
      </c>
    </row>
    <row r="128" spans="1:70">
      <c r="A128" s="118">
        <v>32389</v>
      </c>
      <c r="B128" s="118" t="s">
        <v>149</v>
      </c>
      <c r="C128" s="172">
        <f t="shared" si="1"/>
        <v>30738</v>
      </c>
      <c r="D128" s="287">
        <v>0</v>
      </c>
      <c r="E128" s="287">
        <v>0</v>
      </c>
      <c r="F128" s="226">
        <v>20738</v>
      </c>
      <c r="G128" s="226">
        <v>0</v>
      </c>
      <c r="H128" s="226">
        <v>0</v>
      </c>
      <c r="I128" s="226">
        <v>0</v>
      </c>
      <c r="J128" s="301">
        <v>0</v>
      </c>
      <c r="K128" s="301">
        <v>0</v>
      </c>
      <c r="L128" s="310">
        <v>10329</v>
      </c>
      <c r="M128" s="252">
        <v>-329</v>
      </c>
      <c r="N128" s="202">
        <v>0</v>
      </c>
      <c r="O128" s="202">
        <v>0</v>
      </c>
      <c r="P128" s="202">
        <v>0</v>
      </c>
      <c r="Q128" s="202">
        <v>0</v>
      </c>
      <c r="R128" s="202">
        <v>0</v>
      </c>
      <c r="S128" s="202">
        <v>0</v>
      </c>
      <c r="T128" s="202">
        <v>0</v>
      </c>
      <c r="U128" s="202">
        <v>0</v>
      </c>
      <c r="V128" s="228">
        <v>21567</v>
      </c>
      <c r="W128" s="228">
        <v>21567</v>
      </c>
    </row>
    <row r="129" spans="1:70" s="113" customFormat="1">
      <c r="A129" s="116">
        <v>3239</v>
      </c>
      <c r="B129" s="116" t="s">
        <v>48</v>
      </c>
      <c r="C129" s="178">
        <f t="shared" si="1"/>
        <v>28655.360000000001</v>
      </c>
      <c r="D129" s="286">
        <v>0</v>
      </c>
      <c r="E129" s="286">
        <v>0</v>
      </c>
      <c r="F129" s="223">
        <f>F130+F131+F132+F133+F134+F135</f>
        <v>3920</v>
      </c>
      <c r="G129" s="223">
        <v>0</v>
      </c>
      <c r="H129" s="223">
        <v>0</v>
      </c>
      <c r="I129" s="223">
        <v>0</v>
      </c>
      <c r="J129" s="293">
        <v>0</v>
      </c>
      <c r="K129" s="293">
        <v>0</v>
      </c>
      <c r="L129" s="309">
        <v>25235.360000000001</v>
      </c>
      <c r="M129" s="251">
        <f>M130+M133+M135</f>
        <v>-500</v>
      </c>
      <c r="N129" s="224">
        <v>0</v>
      </c>
      <c r="O129" s="224">
        <v>10000</v>
      </c>
      <c r="P129" s="224">
        <f>P130</f>
        <v>-10000</v>
      </c>
      <c r="Q129" s="224">
        <v>0</v>
      </c>
      <c r="R129" s="224">
        <v>0</v>
      </c>
      <c r="S129" s="224">
        <v>0</v>
      </c>
      <c r="T129" s="224">
        <v>0</v>
      </c>
      <c r="U129" s="224">
        <v>0</v>
      </c>
      <c r="V129" s="224">
        <v>34582</v>
      </c>
      <c r="W129" s="224">
        <v>34582</v>
      </c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  <c r="BF129" s="100"/>
      <c r="BG129" s="100"/>
      <c r="BH129" s="100"/>
      <c r="BI129" s="100"/>
      <c r="BJ129" s="100"/>
      <c r="BK129" s="100"/>
      <c r="BL129" s="100"/>
      <c r="BM129" s="100"/>
      <c r="BN129" s="100"/>
      <c r="BO129" s="100"/>
      <c r="BP129" s="100"/>
      <c r="BQ129" s="100"/>
      <c r="BR129" s="100"/>
    </row>
    <row r="130" spans="1:70" ht="36.75">
      <c r="A130" s="118">
        <v>32391</v>
      </c>
      <c r="B130" s="119" t="s">
        <v>157</v>
      </c>
      <c r="C130" s="172">
        <f t="shared" si="1"/>
        <v>6744</v>
      </c>
      <c r="D130" s="287">
        <v>0</v>
      </c>
      <c r="E130" s="287">
        <v>0</v>
      </c>
      <c r="F130" s="226">
        <v>1820</v>
      </c>
      <c r="G130" s="226">
        <v>0</v>
      </c>
      <c r="H130" s="226">
        <v>0</v>
      </c>
      <c r="I130" s="226">
        <v>0</v>
      </c>
      <c r="J130" s="301">
        <v>0</v>
      </c>
      <c r="K130" s="301">
        <v>0</v>
      </c>
      <c r="L130" s="310">
        <v>1924</v>
      </c>
      <c r="M130" s="252">
        <v>3000</v>
      </c>
      <c r="N130" s="202">
        <v>0</v>
      </c>
      <c r="O130" s="202">
        <v>10000</v>
      </c>
      <c r="P130" s="202">
        <v>-10000</v>
      </c>
      <c r="Q130" s="202">
        <v>0</v>
      </c>
      <c r="R130" s="202">
        <v>0</v>
      </c>
      <c r="S130" s="202">
        <v>0</v>
      </c>
      <c r="T130" s="202">
        <v>0</v>
      </c>
      <c r="U130" s="202">
        <v>0</v>
      </c>
      <c r="V130" s="228">
        <v>15744</v>
      </c>
      <c r="W130" s="228">
        <v>15744</v>
      </c>
    </row>
    <row r="131" spans="1:70">
      <c r="A131" s="118">
        <v>32392</v>
      </c>
      <c r="B131" s="118" t="s">
        <v>150</v>
      </c>
      <c r="C131" s="172">
        <f t="shared" si="1"/>
        <v>1100</v>
      </c>
      <c r="D131" s="287">
        <v>0</v>
      </c>
      <c r="E131" s="287">
        <v>0</v>
      </c>
      <c r="F131" s="226">
        <v>1100</v>
      </c>
      <c r="G131" s="226">
        <v>0</v>
      </c>
      <c r="H131" s="226">
        <v>0</v>
      </c>
      <c r="I131" s="226">
        <v>0</v>
      </c>
      <c r="J131" s="301">
        <v>0</v>
      </c>
      <c r="K131" s="301">
        <v>0</v>
      </c>
      <c r="L131" s="310">
        <v>0</v>
      </c>
      <c r="M131" s="252">
        <v>0</v>
      </c>
      <c r="N131" s="202">
        <v>0</v>
      </c>
      <c r="O131" s="202">
        <v>0</v>
      </c>
      <c r="P131" s="202">
        <v>0</v>
      </c>
      <c r="Q131" s="202">
        <v>0</v>
      </c>
      <c r="R131" s="202">
        <v>0</v>
      </c>
      <c r="S131" s="202">
        <v>0</v>
      </c>
      <c r="T131" s="202">
        <v>0</v>
      </c>
      <c r="U131" s="202">
        <v>0</v>
      </c>
      <c r="V131" s="228">
        <v>468</v>
      </c>
      <c r="W131" s="228">
        <v>468</v>
      </c>
    </row>
    <row r="132" spans="1:70">
      <c r="A132" s="118">
        <v>32394</v>
      </c>
      <c r="B132" s="118" t="s">
        <v>168</v>
      </c>
      <c r="C132" s="172">
        <f t="shared" si="1"/>
        <v>2002.3600000000001</v>
      </c>
      <c r="D132" s="287">
        <v>0</v>
      </c>
      <c r="E132" s="287">
        <v>0</v>
      </c>
      <c r="F132" s="226">
        <v>0</v>
      </c>
      <c r="G132" s="226">
        <v>0</v>
      </c>
      <c r="H132" s="226">
        <v>0</v>
      </c>
      <c r="I132" s="226">
        <v>0</v>
      </c>
      <c r="J132" s="301">
        <v>0</v>
      </c>
      <c r="K132" s="301">
        <v>0</v>
      </c>
      <c r="L132" s="310">
        <v>2002.3600000000001</v>
      </c>
      <c r="M132" s="252">
        <v>0</v>
      </c>
      <c r="N132" s="202">
        <v>0</v>
      </c>
      <c r="O132" s="202">
        <v>0</v>
      </c>
      <c r="P132" s="202">
        <v>0</v>
      </c>
      <c r="Q132" s="202">
        <v>0</v>
      </c>
      <c r="R132" s="202">
        <v>0</v>
      </c>
      <c r="S132" s="202">
        <v>0</v>
      </c>
      <c r="T132" s="202">
        <v>0</v>
      </c>
      <c r="U132" s="202">
        <v>0</v>
      </c>
      <c r="V132" s="228">
        <v>3000</v>
      </c>
      <c r="W132" s="228">
        <v>3000</v>
      </c>
    </row>
    <row r="133" spans="1:70">
      <c r="A133" s="118">
        <v>32395</v>
      </c>
      <c r="B133" s="118" t="s">
        <v>175</v>
      </c>
      <c r="C133" s="172">
        <f t="shared" si="1"/>
        <v>13500</v>
      </c>
      <c r="D133" s="287">
        <v>0</v>
      </c>
      <c r="E133" s="287">
        <v>0</v>
      </c>
      <c r="F133" s="226">
        <v>0</v>
      </c>
      <c r="G133" s="226">
        <v>0</v>
      </c>
      <c r="H133" s="226">
        <v>0</v>
      </c>
      <c r="I133" s="226">
        <v>0</v>
      </c>
      <c r="J133" s="301">
        <v>0</v>
      </c>
      <c r="K133" s="301">
        <v>0</v>
      </c>
      <c r="L133" s="310">
        <v>15000</v>
      </c>
      <c r="M133" s="252">
        <v>-1500</v>
      </c>
      <c r="N133" s="202">
        <v>0</v>
      </c>
      <c r="O133" s="202">
        <v>0</v>
      </c>
      <c r="P133" s="202">
        <v>0</v>
      </c>
      <c r="Q133" s="202">
        <v>0</v>
      </c>
      <c r="R133" s="202">
        <v>0</v>
      </c>
      <c r="S133" s="202">
        <v>0</v>
      </c>
      <c r="T133" s="202">
        <v>0</v>
      </c>
      <c r="U133" s="202">
        <v>0</v>
      </c>
      <c r="V133" s="228">
        <v>0</v>
      </c>
      <c r="W133" s="228">
        <v>0</v>
      </c>
    </row>
    <row r="134" spans="1:70">
      <c r="A134" s="118">
        <v>32396</v>
      </c>
      <c r="B134" s="118" t="s">
        <v>151</v>
      </c>
      <c r="C134" s="172">
        <f t="shared" si="1"/>
        <v>0</v>
      </c>
      <c r="D134" s="287">
        <v>0</v>
      </c>
      <c r="E134" s="287">
        <v>0</v>
      </c>
      <c r="F134" s="226">
        <v>0</v>
      </c>
      <c r="G134" s="226">
        <v>0</v>
      </c>
      <c r="H134" s="226">
        <v>0</v>
      </c>
      <c r="I134" s="226">
        <v>0</v>
      </c>
      <c r="J134" s="301">
        <v>0</v>
      </c>
      <c r="K134" s="301">
        <v>0</v>
      </c>
      <c r="L134" s="310">
        <v>0</v>
      </c>
      <c r="M134" s="252">
        <v>0</v>
      </c>
      <c r="N134" s="202">
        <v>0</v>
      </c>
      <c r="O134" s="202">
        <v>0</v>
      </c>
      <c r="P134" s="202">
        <v>0</v>
      </c>
      <c r="Q134" s="202">
        <v>0</v>
      </c>
      <c r="R134" s="202">
        <v>0</v>
      </c>
      <c r="S134" s="202">
        <v>0</v>
      </c>
      <c r="T134" s="202">
        <v>0</v>
      </c>
      <c r="U134" s="202">
        <v>0</v>
      </c>
      <c r="V134" s="228">
        <v>180</v>
      </c>
      <c r="W134" s="228">
        <v>180</v>
      </c>
    </row>
    <row r="135" spans="1:70">
      <c r="A135" s="118">
        <v>32399</v>
      </c>
      <c r="B135" s="118" t="s">
        <v>152</v>
      </c>
      <c r="C135" s="172">
        <f t="shared" si="1"/>
        <v>5309</v>
      </c>
      <c r="D135" s="287">
        <v>0</v>
      </c>
      <c r="E135" s="287">
        <v>0</v>
      </c>
      <c r="F135" s="226">
        <v>1000</v>
      </c>
      <c r="G135" s="226">
        <v>0</v>
      </c>
      <c r="H135" s="226">
        <v>0</v>
      </c>
      <c r="I135" s="226">
        <v>0</v>
      </c>
      <c r="J135" s="301">
        <v>0</v>
      </c>
      <c r="K135" s="301">
        <v>0</v>
      </c>
      <c r="L135" s="310">
        <v>6309</v>
      </c>
      <c r="M135" s="252">
        <v>-2000</v>
      </c>
      <c r="N135" s="202">
        <v>0</v>
      </c>
      <c r="O135" s="202">
        <v>0</v>
      </c>
      <c r="P135" s="202">
        <v>0</v>
      </c>
      <c r="Q135" s="202">
        <v>0</v>
      </c>
      <c r="R135" s="202">
        <v>0</v>
      </c>
      <c r="S135" s="202">
        <v>0</v>
      </c>
      <c r="T135" s="202">
        <v>0</v>
      </c>
      <c r="U135" s="202">
        <v>0</v>
      </c>
      <c r="V135" s="228">
        <v>10972</v>
      </c>
      <c r="W135" s="228">
        <v>10972</v>
      </c>
    </row>
    <row r="136" spans="1:70" s="104" customFormat="1">
      <c r="A136" s="107">
        <v>324</v>
      </c>
      <c r="B136" s="107" t="s">
        <v>28</v>
      </c>
      <c r="C136" s="180">
        <f t="shared" si="1"/>
        <v>59330.720000000001</v>
      </c>
      <c r="D136" s="285">
        <v>0</v>
      </c>
      <c r="E136" s="285">
        <v>0</v>
      </c>
      <c r="F136" s="221">
        <v>0</v>
      </c>
      <c r="G136" s="221">
        <v>0</v>
      </c>
      <c r="H136" s="221">
        <v>0</v>
      </c>
      <c r="I136" s="221">
        <v>0</v>
      </c>
      <c r="J136" s="279">
        <v>0</v>
      </c>
      <c r="K136" s="279">
        <v>0</v>
      </c>
      <c r="L136" s="311">
        <v>13000</v>
      </c>
      <c r="M136" s="249">
        <f>M137</f>
        <v>-2200</v>
      </c>
      <c r="N136" s="203">
        <v>26530.720000000001</v>
      </c>
      <c r="O136" s="203">
        <v>0</v>
      </c>
      <c r="P136" s="203">
        <v>0</v>
      </c>
      <c r="Q136" s="203">
        <v>15000</v>
      </c>
      <c r="R136" s="203">
        <f>R137</f>
        <v>7000</v>
      </c>
      <c r="S136" s="203">
        <v>0</v>
      </c>
      <c r="T136" s="203">
        <v>0</v>
      </c>
      <c r="U136" s="203">
        <v>0</v>
      </c>
      <c r="V136" s="203">
        <v>11000</v>
      </c>
      <c r="W136" s="203">
        <v>11000</v>
      </c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5"/>
      <c r="BN136" s="105"/>
      <c r="BO136" s="105"/>
      <c r="BP136" s="105"/>
      <c r="BQ136" s="105"/>
      <c r="BR136" s="105"/>
    </row>
    <row r="137" spans="1:70" s="113" customFormat="1">
      <c r="A137" s="116">
        <v>3241</v>
      </c>
      <c r="B137" s="116" t="s">
        <v>28</v>
      </c>
      <c r="C137" s="178">
        <f t="shared" si="1"/>
        <v>59330.720000000001</v>
      </c>
      <c r="D137" s="286">
        <v>0</v>
      </c>
      <c r="E137" s="286">
        <v>0</v>
      </c>
      <c r="F137" s="223">
        <v>0</v>
      </c>
      <c r="G137" s="223">
        <v>0</v>
      </c>
      <c r="H137" s="223">
        <v>0</v>
      </c>
      <c r="I137" s="223">
        <v>0</v>
      </c>
      <c r="J137" s="293">
        <v>0</v>
      </c>
      <c r="K137" s="293">
        <v>0</v>
      </c>
      <c r="L137" s="309">
        <v>13000</v>
      </c>
      <c r="M137" s="251">
        <f>M138+M139</f>
        <v>-2200</v>
      </c>
      <c r="N137" s="224">
        <v>26530.720000000001</v>
      </c>
      <c r="O137" s="224">
        <v>0</v>
      </c>
      <c r="P137" s="224">
        <v>0</v>
      </c>
      <c r="Q137" s="224">
        <v>15000</v>
      </c>
      <c r="R137" s="224">
        <f>R139</f>
        <v>7000</v>
      </c>
      <c r="S137" s="224">
        <v>0</v>
      </c>
      <c r="T137" s="224">
        <v>0</v>
      </c>
      <c r="U137" s="224">
        <v>0</v>
      </c>
      <c r="V137" s="224">
        <v>11000</v>
      </c>
      <c r="W137" s="224">
        <v>11000</v>
      </c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  <c r="AO137" s="100"/>
      <c r="AP137" s="100"/>
      <c r="AQ137" s="100"/>
      <c r="AR137" s="100"/>
      <c r="AS137" s="100"/>
      <c r="AT137" s="100"/>
      <c r="AU137" s="100"/>
      <c r="AV137" s="100"/>
      <c r="AW137" s="100"/>
      <c r="AX137" s="100"/>
      <c r="AY137" s="100"/>
      <c r="AZ137" s="100"/>
      <c r="BA137" s="100"/>
      <c r="BB137" s="100"/>
      <c r="BC137" s="100"/>
      <c r="BD137" s="100"/>
      <c r="BE137" s="100"/>
      <c r="BF137" s="100"/>
      <c r="BG137" s="100"/>
      <c r="BH137" s="100"/>
      <c r="BI137" s="100"/>
      <c r="BJ137" s="100"/>
      <c r="BK137" s="100"/>
      <c r="BL137" s="100"/>
      <c r="BM137" s="100"/>
      <c r="BN137" s="100"/>
      <c r="BO137" s="100"/>
      <c r="BP137" s="100"/>
      <c r="BQ137" s="100"/>
      <c r="BR137" s="100"/>
    </row>
    <row r="138" spans="1:70">
      <c r="A138" s="118">
        <v>32411</v>
      </c>
      <c r="B138" s="118" t="s">
        <v>158</v>
      </c>
      <c r="C138" s="172">
        <f t="shared" si="1"/>
        <v>1800</v>
      </c>
      <c r="D138" s="287">
        <v>0</v>
      </c>
      <c r="E138" s="287">
        <v>0</v>
      </c>
      <c r="F138" s="226">
        <v>0</v>
      </c>
      <c r="G138" s="226">
        <v>0</v>
      </c>
      <c r="H138" s="226">
        <v>0</v>
      </c>
      <c r="I138" s="226">
        <v>0</v>
      </c>
      <c r="J138" s="301">
        <v>0</v>
      </c>
      <c r="K138" s="301">
        <v>0</v>
      </c>
      <c r="L138" s="310">
        <v>2000</v>
      </c>
      <c r="M138" s="252">
        <v>-200</v>
      </c>
      <c r="N138" s="202">
        <v>0</v>
      </c>
      <c r="O138" s="202">
        <v>0</v>
      </c>
      <c r="P138" s="202">
        <v>0</v>
      </c>
      <c r="Q138" s="202">
        <v>0</v>
      </c>
      <c r="R138" s="202">
        <v>0</v>
      </c>
      <c r="S138" s="202">
        <v>0</v>
      </c>
      <c r="T138" s="202">
        <v>0</v>
      </c>
      <c r="U138" s="202">
        <v>0</v>
      </c>
      <c r="V138" s="228">
        <v>1000</v>
      </c>
      <c r="W138" s="228">
        <v>1000</v>
      </c>
    </row>
    <row r="139" spans="1:70">
      <c r="A139" s="118">
        <v>32412</v>
      </c>
      <c r="B139" s="118" t="s">
        <v>167</v>
      </c>
      <c r="C139" s="172">
        <f t="shared" si="1"/>
        <v>57530.720000000001</v>
      </c>
      <c r="D139" s="287">
        <v>0</v>
      </c>
      <c r="E139" s="287">
        <v>0</v>
      </c>
      <c r="F139" s="226">
        <v>0</v>
      </c>
      <c r="G139" s="226">
        <v>0</v>
      </c>
      <c r="H139" s="226">
        <v>0</v>
      </c>
      <c r="I139" s="226">
        <v>0</v>
      </c>
      <c r="J139" s="301">
        <v>0</v>
      </c>
      <c r="K139" s="301">
        <v>0</v>
      </c>
      <c r="L139" s="310">
        <v>11000</v>
      </c>
      <c r="M139" s="252">
        <v>-2000</v>
      </c>
      <c r="N139" s="202">
        <v>26530.720000000001</v>
      </c>
      <c r="O139" s="202">
        <v>0</v>
      </c>
      <c r="P139" s="202">
        <v>0</v>
      </c>
      <c r="Q139" s="202">
        <v>15000</v>
      </c>
      <c r="R139" s="202">
        <v>7000</v>
      </c>
      <c r="S139" s="202">
        <v>0</v>
      </c>
      <c r="T139" s="202">
        <v>0</v>
      </c>
      <c r="U139" s="202">
        <v>0</v>
      </c>
      <c r="V139" s="228">
        <v>10000</v>
      </c>
      <c r="W139" s="228">
        <v>10000</v>
      </c>
    </row>
    <row r="140" spans="1:70" s="104" customFormat="1" ht="36.75">
      <c r="A140" s="107">
        <v>329</v>
      </c>
      <c r="B140" s="115" t="s">
        <v>2</v>
      </c>
      <c r="C140" s="180">
        <f t="shared" si="1"/>
        <v>120678.95999999999</v>
      </c>
      <c r="D140" s="285">
        <v>13000</v>
      </c>
      <c r="E140" s="285">
        <v>0</v>
      </c>
      <c r="F140" s="221">
        <f>F141+F145+F147+F149+F152</f>
        <v>14331.5</v>
      </c>
      <c r="G140" s="221">
        <f>G141+G145+G147</f>
        <v>6889.4599999999991</v>
      </c>
      <c r="H140" s="221">
        <v>0</v>
      </c>
      <c r="I140" s="221">
        <v>0</v>
      </c>
      <c r="J140" s="279">
        <v>0</v>
      </c>
      <c r="K140" s="279">
        <v>0</v>
      </c>
      <c r="L140" s="311">
        <v>83458</v>
      </c>
      <c r="M140" s="249">
        <f>M141+M145+M147+M149+M152</f>
        <v>3000</v>
      </c>
      <c r="N140" s="203">
        <v>0</v>
      </c>
      <c r="O140" s="203">
        <v>50000</v>
      </c>
      <c r="P140" s="203">
        <f>P145+P152</f>
        <v>-50000</v>
      </c>
      <c r="Q140" s="203">
        <v>0</v>
      </c>
      <c r="R140" s="203">
        <v>0</v>
      </c>
      <c r="S140" s="203">
        <v>0</v>
      </c>
      <c r="T140" s="203">
        <v>0</v>
      </c>
      <c r="U140" s="203">
        <v>0</v>
      </c>
      <c r="V140" s="203">
        <v>177774</v>
      </c>
      <c r="W140" s="203">
        <v>177774</v>
      </c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5"/>
      <c r="BN140" s="105"/>
      <c r="BO140" s="105"/>
      <c r="BP140" s="105"/>
      <c r="BQ140" s="105"/>
      <c r="BR140" s="105"/>
    </row>
    <row r="141" spans="1:70" s="126" customFormat="1">
      <c r="A141" s="124">
        <v>3292</v>
      </c>
      <c r="B141" s="125" t="s">
        <v>58</v>
      </c>
      <c r="C141" s="178">
        <f t="shared" si="1"/>
        <v>27505</v>
      </c>
      <c r="D141" s="289">
        <v>0</v>
      </c>
      <c r="E141" s="289">
        <v>0</v>
      </c>
      <c r="F141" s="231">
        <f>F142+F143+F144</f>
        <v>416</v>
      </c>
      <c r="G141" s="231">
        <f>G144</f>
        <v>-416</v>
      </c>
      <c r="H141" s="231">
        <v>0</v>
      </c>
      <c r="I141" s="231">
        <v>0</v>
      </c>
      <c r="J141" s="304">
        <v>0</v>
      </c>
      <c r="K141" s="304">
        <v>0</v>
      </c>
      <c r="L141" s="309">
        <v>25005</v>
      </c>
      <c r="M141" s="254">
        <f>M142+M143+M144</f>
        <v>2500</v>
      </c>
      <c r="N141" s="232">
        <v>0</v>
      </c>
      <c r="O141" s="232">
        <v>0</v>
      </c>
      <c r="P141" s="232">
        <v>0</v>
      </c>
      <c r="Q141" s="232">
        <v>0</v>
      </c>
      <c r="R141" s="232">
        <v>0</v>
      </c>
      <c r="S141" s="232">
        <v>0</v>
      </c>
      <c r="T141" s="232">
        <v>0</v>
      </c>
      <c r="U141" s="232">
        <v>0</v>
      </c>
      <c r="V141" s="232">
        <v>20211</v>
      </c>
      <c r="W141" s="232">
        <v>20211</v>
      </c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</row>
    <row r="142" spans="1:70" s="105" customFormat="1" ht="36.75">
      <c r="A142" s="127">
        <v>32921</v>
      </c>
      <c r="B142" s="128" t="s">
        <v>165</v>
      </c>
      <c r="C142" s="172">
        <f t="shared" si="1"/>
        <v>9100</v>
      </c>
      <c r="D142" s="290">
        <v>0</v>
      </c>
      <c r="E142" s="290">
        <v>0</v>
      </c>
      <c r="F142" s="233">
        <v>0</v>
      </c>
      <c r="G142" s="233">
        <v>0</v>
      </c>
      <c r="H142" s="233">
        <v>0</v>
      </c>
      <c r="I142" s="233">
        <v>0</v>
      </c>
      <c r="J142" s="294">
        <v>0</v>
      </c>
      <c r="K142" s="294">
        <v>0</v>
      </c>
      <c r="L142" s="310">
        <v>6100</v>
      </c>
      <c r="M142" s="255">
        <v>3000</v>
      </c>
      <c r="N142" s="234">
        <v>0</v>
      </c>
      <c r="O142" s="234">
        <v>0</v>
      </c>
      <c r="P142" s="234">
        <v>0</v>
      </c>
      <c r="Q142" s="234">
        <v>0</v>
      </c>
      <c r="R142" s="234">
        <v>0</v>
      </c>
      <c r="S142" s="234">
        <v>0</v>
      </c>
      <c r="T142" s="234">
        <v>0</v>
      </c>
      <c r="U142" s="234">
        <v>0</v>
      </c>
      <c r="V142" s="213">
        <v>3000</v>
      </c>
      <c r="W142" s="213">
        <v>3000</v>
      </c>
    </row>
    <row r="143" spans="1:70" s="105" customFormat="1" ht="36.75">
      <c r="A143" s="127">
        <v>32922</v>
      </c>
      <c r="B143" s="128" t="s">
        <v>166</v>
      </c>
      <c r="C143" s="172">
        <f t="shared" si="1"/>
        <v>18405</v>
      </c>
      <c r="D143" s="290">
        <v>0</v>
      </c>
      <c r="E143" s="290">
        <v>0</v>
      </c>
      <c r="F143" s="233">
        <v>0</v>
      </c>
      <c r="G143" s="233">
        <v>0</v>
      </c>
      <c r="H143" s="233">
        <v>0</v>
      </c>
      <c r="I143" s="233">
        <v>0</v>
      </c>
      <c r="J143" s="294">
        <v>0</v>
      </c>
      <c r="K143" s="294">
        <v>0</v>
      </c>
      <c r="L143" s="310">
        <v>18905</v>
      </c>
      <c r="M143" s="255">
        <v>-500</v>
      </c>
      <c r="N143" s="234">
        <v>0</v>
      </c>
      <c r="O143" s="234">
        <v>0</v>
      </c>
      <c r="P143" s="234">
        <v>0</v>
      </c>
      <c r="Q143" s="234">
        <v>0</v>
      </c>
      <c r="R143" s="234">
        <v>0</v>
      </c>
      <c r="S143" s="234">
        <v>0</v>
      </c>
      <c r="T143" s="234">
        <v>0</v>
      </c>
      <c r="U143" s="234">
        <v>0</v>
      </c>
      <c r="V143" s="213">
        <v>9905</v>
      </c>
      <c r="W143" s="213">
        <v>9905</v>
      </c>
    </row>
    <row r="144" spans="1:70" s="104" customFormat="1" ht="36.75">
      <c r="A144" s="129">
        <v>32923</v>
      </c>
      <c r="B144" s="130" t="s">
        <v>153</v>
      </c>
      <c r="C144" s="172">
        <f t="shared" si="1"/>
        <v>0</v>
      </c>
      <c r="D144" s="291">
        <v>0</v>
      </c>
      <c r="E144" s="291">
        <v>0</v>
      </c>
      <c r="F144" s="235">
        <v>416</v>
      </c>
      <c r="G144" s="235">
        <v>-416</v>
      </c>
      <c r="H144" s="235">
        <v>0</v>
      </c>
      <c r="I144" s="235">
        <v>0</v>
      </c>
      <c r="J144" s="305">
        <v>0</v>
      </c>
      <c r="K144" s="305">
        <v>0</v>
      </c>
      <c r="L144" s="310">
        <v>0</v>
      </c>
      <c r="M144" s="256">
        <v>0</v>
      </c>
      <c r="N144" s="236">
        <v>0</v>
      </c>
      <c r="O144" s="236">
        <v>0</v>
      </c>
      <c r="P144" s="236">
        <v>0</v>
      </c>
      <c r="Q144" s="236">
        <v>0</v>
      </c>
      <c r="R144" s="236">
        <v>0</v>
      </c>
      <c r="S144" s="236">
        <v>0</v>
      </c>
      <c r="T144" s="236">
        <v>0</v>
      </c>
      <c r="U144" s="236">
        <v>0</v>
      </c>
      <c r="V144" s="213">
        <v>7306</v>
      </c>
      <c r="W144" s="213">
        <v>7306</v>
      </c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5"/>
      <c r="BN144" s="105"/>
      <c r="BO144" s="105"/>
      <c r="BP144" s="105"/>
      <c r="BQ144" s="105"/>
      <c r="BR144" s="105"/>
    </row>
    <row r="145" spans="1:70" s="126" customFormat="1">
      <c r="A145" s="124">
        <v>3293</v>
      </c>
      <c r="B145" s="125" t="s">
        <v>49</v>
      </c>
      <c r="C145" s="178">
        <f t="shared" si="1"/>
        <v>45362.46</v>
      </c>
      <c r="D145" s="289">
        <v>0</v>
      </c>
      <c r="E145" s="289">
        <v>0</v>
      </c>
      <c r="F145" s="231">
        <f>F146</f>
        <v>6434</v>
      </c>
      <c r="G145" s="231">
        <f>G146</f>
        <v>8270.4599999999991</v>
      </c>
      <c r="H145" s="231">
        <v>0</v>
      </c>
      <c r="I145" s="231">
        <v>0</v>
      </c>
      <c r="J145" s="304">
        <v>0</v>
      </c>
      <c r="K145" s="304">
        <v>0</v>
      </c>
      <c r="L145" s="309">
        <v>35658</v>
      </c>
      <c r="M145" s="254">
        <f>M146</f>
        <v>-5000</v>
      </c>
      <c r="N145" s="232">
        <v>0</v>
      </c>
      <c r="O145" s="232">
        <v>10000</v>
      </c>
      <c r="P145" s="232">
        <f>P146</f>
        <v>-10000</v>
      </c>
      <c r="Q145" s="232">
        <v>0</v>
      </c>
      <c r="R145" s="232">
        <v>0</v>
      </c>
      <c r="S145" s="232">
        <v>0</v>
      </c>
      <c r="T145" s="232">
        <v>0</v>
      </c>
      <c r="U145" s="232">
        <v>0</v>
      </c>
      <c r="V145" s="232">
        <v>38092</v>
      </c>
      <c r="W145" s="232">
        <v>38092</v>
      </c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5"/>
      <c r="BN145" s="105"/>
      <c r="BO145" s="105"/>
      <c r="BP145" s="105"/>
      <c r="BQ145" s="105"/>
      <c r="BR145" s="105"/>
    </row>
    <row r="146" spans="1:70" s="104" customFormat="1">
      <c r="A146" s="108">
        <v>32931</v>
      </c>
      <c r="B146" s="131" t="s">
        <v>49</v>
      </c>
      <c r="C146" s="172">
        <f t="shared" si="1"/>
        <v>45362.46</v>
      </c>
      <c r="D146" s="292">
        <v>0</v>
      </c>
      <c r="E146" s="292">
        <v>0</v>
      </c>
      <c r="F146" s="214">
        <v>6434</v>
      </c>
      <c r="G146" s="214">
        <v>8270.4599999999991</v>
      </c>
      <c r="H146" s="214">
        <v>0</v>
      </c>
      <c r="I146" s="214">
        <v>0</v>
      </c>
      <c r="J146" s="280">
        <v>0</v>
      </c>
      <c r="K146" s="280">
        <v>0</v>
      </c>
      <c r="L146" s="310">
        <v>35658</v>
      </c>
      <c r="M146" s="257">
        <v>-5000</v>
      </c>
      <c r="N146" s="204">
        <v>0</v>
      </c>
      <c r="O146" s="204">
        <v>10000</v>
      </c>
      <c r="P146" s="204">
        <v>-10000</v>
      </c>
      <c r="Q146" s="204">
        <v>0</v>
      </c>
      <c r="R146" s="204">
        <v>0</v>
      </c>
      <c r="S146" s="204">
        <v>0</v>
      </c>
      <c r="T146" s="204">
        <v>0</v>
      </c>
      <c r="U146" s="204">
        <v>0</v>
      </c>
      <c r="V146" s="213">
        <v>38092</v>
      </c>
      <c r="W146" s="213">
        <v>38092</v>
      </c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  <c r="BO146" s="105"/>
      <c r="BP146" s="105"/>
      <c r="BQ146" s="105"/>
      <c r="BR146" s="105"/>
    </row>
    <row r="147" spans="1:70" s="113" customFormat="1">
      <c r="A147" s="124">
        <v>3294</v>
      </c>
      <c r="B147" s="125" t="s">
        <v>50</v>
      </c>
      <c r="C147" s="178">
        <f t="shared" si="1"/>
        <v>1665</v>
      </c>
      <c r="D147" s="289">
        <v>0</v>
      </c>
      <c r="E147" s="289">
        <v>0</v>
      </c>
      <c r="F147" s="231">
        <f>F148</f>
        <v>2400</v>
      </c>
      <c r="G147" s="231">
        <f>G148</f>
        <v>-965</v>
      </c>
      <c r="H147" s="231">
        <v>0</v>
      </c>
      <c r="I147" s="231">
        <v>0</v>
      </c>
      <c r="J147" s="304">
        <v>0</v>
      </c>
      <c r="K147" s="304">
        <v>0</v>
      </c>
      <c r="L147" s="309">
        <v>230</v>
      </c>
      <c r="M147" s="254">
        <v>0</v>
      </c>
      <c r="N147" s="232">
        <v>0</v>
      </c>
      <c r="O147" s="232">
        <v>0</v>
      </c>
      <c r="P147" s="232">
        <v>0</v>
      </c>
      <c r="Q147" s="232">
        <v>0</v>
      </c>
      <c r="R147" s="232">
        <v>0</v>
      </c>
      <c r="S147" s="232">
        <v>0</v>
      </c>
      <c r="T147" s="232">
        <v>0</v>
      </c>
      <c r="U147" s="232">
        <v>0</v>
      </c>
      <c r="V147" s="232">
        <v>5343</v>
      </c>
      <c r="W147" s="232">
        <v>5343</v>
      </c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00"/>
      <c r="BN147" s="100"/>
      <c r="BO147" s="100"/>
      <c r="BP147" s="100"/>
      <c r="BQ147" s="100"/>
      <c r="BR147" s="100"/>
    </row>
    <row r="148" spans="1:70">
      <c r="A148" s="108">
        <v>32941</v>
      </c>
      <c r="B148" s="131" t="s">
        <v>154</v>
      </c>
      <c r="C148" s="172">
        <f t="shared" si="1"/>
        <v>1665</v>
      </c>
      <c r="D148" s="292">
        <v>0</v>
      </c>
      <c r="E148" s="292">
        <v>0</v>
      </c>
      <c r="F148" s="214">
        <v>2400</v>
      </c>
      <c r="G148" s="214">
        <v>-965</v>
      </c>
      <c r="H148" s="214">
        <v>0</v>
      </c>
      <c r="I148" s="214">
        <v>0</v>
      </c>
      <c r="J148" s="280">
        <v>0</v>
      </c>
      <c r="K148" s="280">
        <v>0</v>
      </c>
      <c r="L148" s="310">
        <v>230</v>
      </c>
      <c r="M148" s="257">
        <v>0</v>
      </c>
      <c r="N148" s="204">
        <v>0</v>
      </c>
      <c r="O148" s="204">
        <v>0</v>
      </c>
      <c r="P148" s="204">
        <v>0</v>
      </c>
      <c r="Q148" s="204">
        <v>0</v>
      </c>
      <c r="R148" s="204">
        <v>0</v>
      </c>
      <c r="S148" s="204">
        <v>0</v>
      </c>
      <c r="T148" s="204">
        <v>0</v>
      </c>
      <c r="U148" s="204">
        <v>0</v>
      </c>
      <c r="V148" s="213">
        <v>5343</v>
      </c>
      <c r="W148" s="213">
        <v>5343</v>
      </c>
    </row>
    <row r="149" spans="1:70" s="113" customFormat="1">
      <c r="A149" s="116">
        <v>3295</v>
      </c>
      <c r="B149" s="132" t="s">
        <v>59</v>
      </c>
      <c r="C149" s="178">
        <f t="shared" si="1"/>
        <v>14000</v>
      </c>
      <c r="D149" s="293">
        <v>13000</v>
      </c>
      <c r="E149" s="293">
        <v>0</v>
      </c>
      <c r="F149" s="223">
        <f>F151</f>
        <v>0</v>
      </c>
      <c r="G149" s="223">
        <v>0</v>
      </c>
      <c r="H149" s="223">
        <v>0</v>
      </c>
      <c r="I149" s="223">
        <v>0</v>
      </c>
      <c r="J149" s="293">
        <v>0</v>
      </c>
      <c r="K149" s="293">
        <v>0</v>
      </c>
      <c r="L149" s="309">
        <v>1500</v>
      </c>
      <c r="M149" s="251">
        <f>M151</f>
        <v>-500</v>
      </c>
      <c r="N149" s="224">
        <v>0</v>
      </c>
      <c r="O149" s="224">
        <v>0</v>
      </c>
      <c r="P149" s="224">
        <v>0</v>
      </c>
      <c r="Q149" s="224">
        <v>0</v>
      </c>
      <c r="R149" s="224">
        <v>0</v>
      </c>
      <c r="S149" s="224">
        <v>0</v>
      </c>
      <c r="T149" s="224">
        <v>0</v>
      </c>
      <c r="U149" s="224">
        <v>0</v>
      </c>
      <c r="V149" s="224">
        <v>1962</v>
      </c>
      <c r="W149" s="224">
        <v>1962</v>
      </c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  <c r="BF149" s="100"/>
      <c r="BG149" s="100"/>
      <c r="BH149" s="100"/>
      <c r="BI149" s="100"/>
      <c r="BJ149" s="100"/>
      <c r="BK149" s="100"/>
      <c r="BL149" s="100"/>
      <c r="BM149" s="100"/>
      <c r="BN149" s="100"/>
      <c r="BO149" s="100"/>
      <c r="BP149" s="100"/>
      <c r="BQ149" s="100"/>
      <c r="BR149" s="100"/>
    </row>
    <row r="150" spans="1:70" s="100" customFormat="1">
      <c r="A150" s="127">
        <v>32955</v>
      </c>
      <c r="B150" s="133" t="s">
        <v>188</v>
      </c>
      <c r="C150" s="172">
        <f t="shared" si="1"/>
        <v>13000</v>
      </c>
      <c r="D150" s="294">
        <v>13000</v>
      </c>
      <c r="E150" s="294">
        <v>0</v>
      </c>
      <c r="F150" s="233">
        <v>0</v>
      </c>
      <c r="G150" s="233">
        <v>0</v>
      </c>
      <c r="H150" s="233">
        <v>0</v>
      </c>
      <c r="I150" s="233">
        <v>0</v>
      </c>
      <c r="J150" s="294">
        <v>0</v>
      </c>
      <c r="K150" s="294">
        <v>0</v>
      </c>
      <c r="L150" s="312">
        <v>0</v>
      </c>
      <c r="M150" s="255">
        <v>0</v>
      </c>
      <c r="N150" s="234">
        <v>0</v>
      </c>
      <c r="O150" s="234">
        <v>0</v>
      </c>
      <c r="P150" s="234">
        <v>0</v>
      </c>
      <c r="Q150" s="234">
        <v>0</v>
      </c>
      <c r="R150" s="234">
        <v>0</v>
      </c>
      <c r="S150" s="234">
        <v>0</v>
      </c>
      <c r="T150" s="234">
        <v>0</v>
      </c>
      <c r="U150" s="234">
        <v>0</v>
      </c>
      <c r="V150" s="234">
        <v>0</v>
      </c>
      <c r="W150" s="234">
        <v>0</v>
      </c>
    </row>
    <row r="151" spans="1:70" s="100" customFormat="1">
      <c r="A151" s="127">
        <v>32953</v>
      </c>
      <c r="B151" s="133" t="s">
        <v>164</v>
      </c>
      <c r="C151" s="172">
        <f t="shared" si="1"/>
        <v>1000</v>
      </c>
      <c r="D151" s="294">
        <v>0</v>
      </c>
      <c r="E151" s="294">
        <v>0</v>
      </c>
      <c r="F151" s="233">
        <v>0</v>
      </c>
      <c r="G151" s="233">
        <v>0</v>
      </c>
      <c r="H151" s="233">
        <v>0</v>
      </c>
      <c r="I151" s="233">
        <v>0</v>
      </c>
      <c r="J151" s="294">
        <v>0</v>
      </c>
      <c r="K151" s="294">
        <v>0</v>
      </c>
      <c r="L151" s="310">
        <v>1500</v>
      </c>
      <c r="M151" s="255">
        <v>-500</v>
      </c>
      <c r="N151" s="234">
        <v>0</v>
      </c>
      <c r="O151" s="234">
        <v>0</v>
      </c>
      <c r="P151" s="234">
        <v>0</v>
      </c>
      <c r="Q151" s="234">
        <v>0</v>
      </c>
      <c r="R151" s="234">
        <v>0</v>
      </c>
      <c r="S151" s="234">
        <v>0</v>
      </c>
      <c r="T151" s="234">
        <v>0</v>
      </c>
      <c r="U151" s="234">
        <v>0</v>
      </c>
      <c r="V151" s="213">
        <v>1962</v>
      </c>
      <c r="W151" s="213">
        <v>1962</v>
      </c>
    </row>
    <row r="152" spans="1:70" s="113" customFormat="1" ht="36.75">
      <c r="A152" s="124">
        <v>3299</v>
      </c>
      <c r="B152" s="125" t="s">
        <v>2</v>
      </c>
      <c r="C152" s="178">
        <f t="shared" si="1"/>
        <v>32146.5</v>
      </c>
      <c r="D152" s="289">
        <v>0</v>
      </c>
      <c r="E152" s="289">
        <v>0</v>
      </c>
      <c r="F152" s="231">
        <f>F153+F154</f>
        <v>5081.5</v>
      </c>
      <c r="G152" s="231">
        <v>0</v>
      </c>
      <c r="H152" s="231">
        <v>0</v>
      </c>
      <c r="I152" s="231">
        <v>0</v>
      </c>
      <c r="J152" s="304">
        <v>0</v>
      </c>
      <c r="K152" s="304">
        <v>0</v>
      </c>
      <c r="L152" s="309">
        <v>21065</v>
      </c>
      <c r="M152" s="254">
        <f>M153+M154</f>
        <v>6000</v>
      </c>
      <c r="N152" s="232">
        <v>0</v>
      </c>
      <c r="O152" s="232">
        <v>40000</v>
      </c>
      <c r="P152" s="232">
        <f>P154</f>
        <v>-40000</v>
      </c>
      <c r="Q152" s="232">
        <v>0</v>
      </c>
      <c r="R152" s="232">
        <v>0</v>
      </c>
      <c r="S152" s="232">
        <v>0</v>
      </c>
      <c r="T152" s="232">
        <v>0</v>
      </c>
      <c r="U152" s="232">
        <v>0</v>
      </c>
      <c r="V152" s="232">
        <v>112166</v>
      </c>
      <c r="W152" s="232">
        <v>112166</v>
      </c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100"/>
      <c r="AQ152" s="100"/>
      <c r="AR152" s="100"/>
      <c r="AS152" s="100"/>
      <c r="AT152" s="100"/>
      <c r="AU152" s="100"/>
      <c r="AV152" s="100"/>
      <c r="AW152" s="100"/>
      <c r="AX152" s="100"/>
      <c r="AY152" s="100"/>
      <c r="AZ152" s="100"/>
      <c r="BA152" s="100"/>
      <c r="BB152" s="100"/>
      <c r="BC152" s="100"/>
      <c r="BD152" s="100"/>
      <c r="BE152" s="100"/>
      <c r="BF152" s="100"/>
      <c r="BG152" s="100"/>
      <c r="BH152" s="100"/>
      <c r="BI152" s="100"/>
      <c r="BJ152" s="100"/>
      <c r="BK152" s="100"/>
      <c r="BL152" s="100"/>
      <c r="BM152" s="100"/>
      <c r="BN152" s="100"/>
      <c r="BO152" s="100"/>
      <c r="BP152" s="100"/>
      <c r="BQ152" s="100"/>
      <c r="BR152" s="100"/>
    </row>
    <row r="153" spans="1:70" ht="54.75">
      <c r="A153" s="108">
        <v>32991</v>
      </c>
      <c r="B153" s="131" t="s">
        <v>156</v>
      </c>
      <c r="C153" s="172">
        <f t="shared" si="1"/>
        <v>3980.5</v>
      </c>
      <c r="D153" s="292">
        <v>0</v>
      </c>
      <c r="E153" s="292">
        <v>0</v>
      </c>
      <c r="F153" s="214">
        <v>980.5</v>
      </c>
      <c r="G153" s="214">
        <v>0</v>
      </c>
      <c r="H153" s="214">
        <v>0</v>
      </c>
      <c r="I153" s="214">
        <v>0</v>
      </c>
      <c r="J153" s="280">
        <v>0</v>
      </c>
      <c r="K153" s="280">
        <v>0</v>
      </c>
      <c r="L153" s="310">
        <v>3000</v>
      </c>
      <c r="M153" s="257">
        <v>0</v>
      </c>
      <c r="N153" s="204">
        <v>0</v>
      </c>
      <c r="O153" s="204">
        <v>0</v>
      </c>
      <c r="P153" s="204">
        <v>0</v>
      </c>
      <c r="Q153" s="204">
        <v>0</v>
      </c>
      <c r="R153" s="204">
        <v>0</v>
      </c>
      <c r="S153" s="204">
        <v>0</v>
      </c>
      <c r="T153" s="204">
        <v>0</v>
      </c>
      <c r="U153" s="204">
        <v>0</v>
      </c>
      <c r="V153" s="213">
        <v>2000</v>
      </c>
      <c r="W153" s="213">
        <v>2000</v>
      </c>
    </row>
    <row r="154" spans="1:70" ht="36.75">
      <c r="A154" s="108">
        <v>32999</v>
      </c>
      <c r="B154" s="131" t="s">
        <v>2</v>
      </c>
      <c r="C154" s="181">
        <f t="shared" si="1"/>
        <v>28166</v>
      </c>
      <c r="D154" s="292">
        <v>0</v>
      </c>
      <c r="E154" s="292">
        <v>0</v>
      </c>
      <c r="F154" s="214">
        <v>4101</v>
      </c>
      <c r="G154" s="214">
        <v>0</v>
      </c>
      <c r="H154" s="214">
        <v>0</v>
      </c>
      <c r="I154" s="214">
        <v>0</v>
      </c>
      <c r="J154" s="280">
        <v>0</v>
      </c>
      <c r="K154" s="280">
        <v>0</v>
      </c>
      <c r="L154" s="310">
        <v>18065</v>
      </c>
      <c r="M154" s="257">
        <v>6000</v>
      </c>
      <c r="N154" s="204">
        <v>0</v>
      </c>
      <c r="O154" s="204">
        <v>40000</v>
      </c>
      <c r="P154" s="204">
        <v>-40000</v>
      </c>
      <c r="Q154" s="204">
        <v>0</v>
      </c>
      <c r="R154" s="204">
        <v>0</v>
      </c>
      <c r="S154" s="204">
        <v>0</v>
      </c>
      <c r="T154" s="204">
        <v>0</v>
      </c>
      <c r="U154" s="204">
        <v>0</v>
      </c>
      <c r="V154" s="213">
        <v>110166</v>
      </c>
      <c r="W154" s="213">
        <v>110166</v>
      </c>
    </row>
    <row r="155" spans="1:70" ht="19.5" thickBot="1">
      <c r="A155" s="101">
        <v>34</v>
      </c>
      <c r="B155" s="101" t="s">
        <v>5</v>
      </c>
      <c r="C155" s="267">
        <f t="shared" si="1"/>
        <v>6326</v>
      </c>
      <c r="D155" s="276">
        <v>0</v>
      </c>
      <c r="E155" s="276">
        <v>0</v>
      </c>
      <c r="F155" s="215">
        <f>F156</f>
        <v>3533</v>
      </c>
      <c r="G155" s="215">
        <v>0</v>
      </c>
      <c r="H155" s="215">
        <v>0</v>
      </c>
      <c r="I155" s="215">
        <v>0</v>
      </c>
      <c r="J155" s="276">
        <v>0</v>
      </c>
      <c r="K155" s="276">
        <v>0</v>
      </c>
      <c r="L155" s="313">
        <v>2693</v>
      </c>
      <c r="M155" s="258">
        <f>M156</f>
        <v>100</v>
      </c>
      <c r="N155" s="200">
        <v>0</v>
      </c>
      <c r="O155" s="200">
        <v>0</v>
      </c>
      <c r="P155" s="200">
        <v>0</v>
      </c>
      <c r="Q155" s="200">
        <v>0</v>
      </c>
      <c r="R155" s="200">
        <v>0</v>
      </c>
      <c r="S155" s="200">
        <v>0</v>
      </c>
      <c r="T155" s="200">
        <v>0</v>
      </c>
      <c r="U155" s="200">
        <v>0</v>
      </c>
      <c r="V155" s="200">
        <v>5576</v>
      </c>
      <c r="W155" s="200">
        <v>5576</v>
      </c>
    </row>
    <row r="156" spans="1:70" s="104" customFormat="1">
      <c r="A156" s="103">
        <v>343</v>
      </c>
      <c r="B156" s="103" t="s">
        <v>6</v>
      </c>
      <c r="C156" s="265">
        <f t="shared" si="1"/>
        <v>6326</v>
      </c>
      <c r="D156" s="282">
        <v>0</v>
      </c>
      <c r="E156" s="282">
        <v>0</v>
      </c>
      <c r="F156" s="216">
        <f>F157</f>
        <v>3533</v>
      </c>
      <c r="G156" s="216">
        <v>0</v>
      </c>
      <c r="H156" s="216">
        <v>0</v>
      </c>
      <c r="I156" s="216">
        <v>0</v>
      </c>
      <c r="J156" s="277">
        <v>0</v>
      </c>
      <c r="K156" s="277">
        <v>0</v>
      </c>
      <c r="L156" s="314">
        <v>2693</v>
      </c>
      <c r="M156" s="259">
        <f>M157</f>
        <v>100</v>
      </c>
      <c r="N156" s="209">
        <v>0</v>
      </c>
      <c r="O156" s="209">
        <v>0</v>
      </c>
      <c r="P156" s="209">
        <v>0</v>
      </c>
      <c r="Q156" s="209">
        <v>0</v>
      </c>
      <c r="R156" s="209">
        <v>0</v>
      </c>
      <c r="S156" s="209">
        <v>0</v>
      </c>
      <c r="T156" s="209">
        <v>0</v>
      </c>
      <c r="U156" s="209">
        <v>0</v>
      </c>
      <c r="V156" s="209">
        <v>5576</v>
      </c>
      <c r="W156" s="209">
        <v>5576</v>
      </c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105"/>
    </row>
    <row r="157" spans="1:70" s="126" customFormat="1">
      <c r="A157" s="134">
        <v>3431</v>
      </c>
      <c r="B157" s="116" t="s">
        <v>51</v>
      </c>
      <c r="C157" s="266">
        <f t="shared" si="1"/>
        <v>6256</v>
      </c>
      <c r="D157" s="286">
        <v>0</v>
      </c>
      <c r="E157" s="286">
        <v>0</v>
      </c>
      <c r="F157" s="223">
        <f>F158</f>
        <v>3533</v>
      </c>
      <c r="G157" s="223">
        <v>0</v>
      </c>
      <c r="H157" s="223">
        <v>0</v>
      </c>
      <c r="I157" s="223">
        <v>0</v>
      </c>
      <c r="J157" s="293">
        <v>0</v>
      </c>
      <c r="K157" s="293">
        <v>0</v>
      </c>
      <c r="L157" s="309">
        <v>2623</v>
      </c>
      <c r="M157" s="251">
        <f>M158</f>
        <v>100</v>
      </c>
      <c r="N157" s="224">
        <v>0</v>
      </c>
      <c r="O157" s="224">
        <v>0</v>
      </c>
      <c r="P157" s="224">
        <v>0</v>
      </c>
      <c r="Q157" s="224">
        <v>0</v>
      </c>
      <c r="R157" s="224">
        <v>0</v>
      </c>
      <c r="S157" s="224">
        <v>0</v>
      </c>
      <c r="T157" s="224">
        <v>0</v>
      </c>
      <c r="U157" s="224">
        <v>0</v>
      </c>
      <c r="V157" s="224">
        <v>5576</v>
      </c>
      <c r="W157" s="224">
        <v>5576</v>
      </c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  <c r="BO157" s="105"/>
      <c r="BP157" s="105"/>
      <c r="BQ157" s="105"/>
      <c r="BR157" s="105"/>
    </row>
    <row r="158" spans="1:70" s="104" customFormat="1">
      <c r="A158" s="135">
        <v>34311</v>
      </c>
      <c r="B158" s="118" t="s">
        <v>155</v>
      </c>
      <c r="C158" s="181">
        <f t="shared" si="1"/>
        <v>6256</v>
      </c>
      <c r="D158" s="287">
        <v>0</v>
      </c>
      <c r="E158" s="287">
        <v>0</v>
      </c>
      <c r="F158" s="226">
        <v>3533</v>
      </c>
      <c r="G158" s="226">
        <v>0</v>
      </c>
      <c r="H158" s="226">
        <v>0</v>
      </c>
      <c r="I158" s="226">
        <v>0</v>
      </c>
      <c r="J158" s="301">
        <v>0</v>
      </c>
      <c r="K158" s="301">
        <v>0</v>
      </c>
      <c r="L158" s="310">
        <v>2623</v>
      </c>
      <c r="M158" s="252">
        <v>100</v>
      </c>
      <c r="N158" s="202">
        <v>0</v>
      </c>
      <c r="O158" s="202">
        <v>0</v>
      </c>
      <c r="P158" s="202">
        <v>0</v>
      </c>
      <c r="Q158" s="202">
        <v>0</v>
      </c>
      <c r="R158" s="202">
        <v>0</v>
      </c>
      <c r="S158" s="202">
        <v>0</v>
      </c>
      <c r="T158" s="202">
        <v>0</v>
      </c>
      <c r="U158" s="202">
        <v>0</v>
      </c>
      <c r="V158" s="228">
        <v>5576</v>
      </c>
      <c r="W158" s="228">
        <v>5576</v>
      </c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105"/>
    </row>
    <row r="159" spans="1:70" s="126" customFormat="1">
      <c r="A159" s="136">
        <v>3432</v>
      </c>
      <c r="B159" s="116" t="s">
        <v>83</v>
      </c>
      <c r="C159" s="266">
        <f t="shared" si="1"/>
        <v>0</v>
      </c>
      <c r="D159" s="286">
        <v>0</v>
      </c>
      <c r="E159" s="286">
        <v>0</v>
      </c>
      <c r="F159" s="223">
        <v>0</v>
      </c>
      <c r="G159" s="223">
        <v>0</v>
      </c>
      <c r="H159" s="223">
        <v>0</v>
      </c>
      <c r="I159" s="223">
        <v>0</v>
      </c>
      <c r="J159" s="293">
        <v>0</v>
      </c>
      <c r="K159" s="293">
        <v>0</v>
      </c>
      <c r="L159" s="309">
        <v>0</v>
      </c>
      <c r="M159" s="251">
        <v>0</v>
      </c>
      <c r="N159" s="224">
        <v>0</v>
      </c>
      <c r="O159" s="224">
        <v>0</v>
      </c>
      <c r="P159" s="224">
        <v>0</v>
      </c>
      <c r="Q159" s="224">
        <v>0</v>
      </c>
      <c r="R159" s="224">
        <v>0</v>
      </c>
      <c r="S159" s="224">
        <v>0</v>
      </c>
      <c r="T159" s="224">
        <v>0</v>
      </c>
      <c r="U159" s="224">
        <v>0</v>
      </c>
      <c r="V159" s="224"/>
      <c r="W159" s="224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105"/>
    </row>
    <row r="160" spans="1:70" s="113" customFormat="1">
      <c r="A160" s="137">
        <v>3433</v>
      </c>
      <c r="B160" s="132" t="s">
        <v>57</v>
      </c>
      <c r="C160" s="266">
        <f t="shared" si="1"/>
        <v>70</v>
      </c>
      <c r="D160" s="293">
        <v>0</v>
      </c>
      <c r="E160" s="293">
        <v>0</v>
      </c>
      <c r="F160" s="223">
        <v>0</v>
      </c>
      <c r="G160" s="223">
        <v>0</v>
      </c>
      <c r="H160" s="223">
        <v>0</v>
      </c>
      <c r="I160" s="223">
        <v>0</v>
      </c>
      <c r="J160" s="293">
        <v>0</v>
      </c>
      <c r="K160" s="293">
        <v>0</v>
      </c>
      <c r="L160" s="309">
        <v>70</v>
      </c>
      <c r="M160" s="251">
        <v>0</v>
      </c>
      <c r="N160" s="224">
        <v>0</v>
      </c>
      <c r="O160" s="224">
        <v>0</v>
      </c>
      <c r="P160" s="224">
        <v>0</v>
      </c>
      <c r="Q160" s="224">
        <v>0</v>
      </c>
      <c r="R160" s="224">
        <v>0</v>
      </c>
      <c r="S160" s="224">
        <v>0</v>
      </c>
      <c r="T160" s="224">
        <v>0</v>
      </c>
      <c r="U160" s="224">
        <v>0</v>
      </c>
      <c r="V160" s="224"/>
      <c r="W160" s="224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  <c r="BH160" s="100"/>
      <c r="BI160" s="100"/>
      <c r="BJ160" s="100"/>
      <c r="BK160" s="100"/>
      <c r="BL160" s="100"/>
      <c r="BM160" s="100"/>
      <c r="BN160" s="100"/>
      <c r="BO160" s="100"/>
      <c r="BP160" s="100"/>
      <c r="BQ160" s="100"/>
      <c r="BR160" s="100"/>
    </row>
    <row r="161" spans="1:70">
      <c r="A161" s="138">
        <v>4</v>
      </c>
      <c r="B161" s="179"/>
      <c r="C161" s="173">
        <f t="shared" si="1"/>
        <v>288851.43</v>
      </c>
      <c r="D161" s="295">
        <v>0</v>
      </c>
      <c r="E161" s="295">
        <v>0</v>
      </c>
      <c r="F161" s="237">
        <v>0</v>
      </c>
      <c r="G161" s="237">
        <v>0</v>
      </c>
      <c r="H161" s="237">
        <f>H162+H165</f>
        <v>45711</v>
      </c>
      <c r="I161" s="237">
        <f>I165</f>
        <v>30000</v>
      </c>
      <c r="J161" s="306">
        <v>0</v>
      </c>
      <c r="K161" s="306">
        <v>0</v>
      </c>
      <c r="L161" s="315">
        <v>214159.43</v>
      </c>
      <c r="M161" s="260">
        <f>M165</f>
        <v>-1019</v>
      </c>
      <c r="N161" s="238">
        <v>0</v>
      </c>
      <c r="O161" s="238">
        <v>0</v>
      </c>
      <c r="P161" s="238">
        <v>0</v>
      </c>
      <c r="Q161" s="238">
        <v>0</v>
      </c>
      <c r="R161" s="238">
        <v>0</v>
      </c>
      <c r="S161" s="238">
        <v>0</v>
      </c>
      <c r="T161" s="238">
        <v>0</v>
      </c>
      <c r="U161" s="238">
        <v>0</v>
      </c>
      <c r="V161" s="238">
        <v>27910</v>
      </c>
      <c r="W161" s="238">
        <v>27910</v>
      </c>
    </row>
    <row r="162" spans="1:70" ht="54.75">
      <c r="A162" s="139">
        <v>41</v>
      </c>
      <c r="B162" s="140" t="s">
        <v>71</v>
      </c>
      <c r="C162" s="177">
        <f t="shared" si="1"/>
        <v>0</v>
      </c>
      <c r="D162" s="281">
        <v>0</v>
      </c>
      <c r="E162" s="281">
        <v>0</v>
      </c>
      <c r="F162" s="239">
        <v>0</v>
      </c>
      <c r="G162" s="239">
        <v>0</v>
      </c>
      <c r="H162" s="239">
        <v>0</v>
      </c>
      <c r="I162" s="239">
        <v>0</v>
      </c>
      <c r="J162" s="281">
        <v>0</v>
      </c>
      <c r="K162" s="281">
        <v>0</v>
      </c>
      <c r="L162" s="316">
        <v>0</v>
      </c>
      <c r="M162" s="261">
        <v>0</v>
      </c>
      <c r="N162" s="201">
        <v>0</v>
      </c>
      <c r="O162" s="201">
        <v>0</v>
      </c>
      <c r="P162" s="201">
        <v>0</v>
      </c>
      <c r="Q162" s="201">
        <v>0</v>
      </c>
      <c r="R162" s="201">
        <v>0</v>
      </c>
      <c r="S162" s="201">
        <v>0</v>
      </c>
      <c r="T162" s="201">
        <v>0</v>
      </c>
      <c r="U162" s="201">
        <v>0</v>
      </c>
      <c r="V162" s="201"/>
      <c r="W162" s="201"/>
    </row>
    <row r="163" spans="1:70">
      <c r="A163" s="139">
        <v>412</v>
      </c>
      <c r="B163" s="141" t="s">
        <v>69</v>
      </c>
      <c r="C163" s="177">
        <f t="shared" si="1"/>
        <v>0</v>
      </c>
      <c r="D163" s="281">
        <v>0</v>
      </c>
      <c r="E163" s="281">
        <v>0</v>
      </c>
      <c r="F163" s="239">
        <v>0</v>
      </c>
      <c r="G163" s="239">
        <v>0</v>
      </c>
      <c r="H163" s="239">
        <v>0</v>
      </c>
      <c r="I163" s="239">
        <v>0</v>
      </c>
      <c r="J163" s="281">
        <v>0</v>
      </c>
      <c r="K163" s="281">
        <v>0</v>
      </c>
      <c r="L163" s="316">
        <v>0</v>
      </c>
      <c r="M163" s="261">
        <v>0</v>
      </c>
      <c r="N163" s="201">
        <v>0</v>
      </c>
      <c r="O163" s="201">
        <v>0</v>
      </c>
      <c r="P163" s="201">
        <v>0</v>
      </c>
      <c r="Q163" s="201">
        <v>0</v>
      </c>
      <c r="R163" s="201">
        <v>0</v>
      </c>
      <c r="S163" s="201">
        <v>0</v>
      </c>
      <c r="T163" s="201">
        <v>0</v>
      </c>
      <c r="U163" s="201">
        <v>0</v>
      </c>
      <c r="V163" s="201"/>
      <c r="W163" s="201"/>
    </row>
    <row r="164" spans="1:70">
      <c r="A164" s="142">
        <v>4124</v>
      </c>
      <c r="B164" s="133" t="s">
        <v>70</v>
      </c>
      <c r="C164" s="172">
        <f t="shared" si="1"/>
        <v>0</v>
      </c>
      <c r="D164" s="294">
        <v>0</v>
      </c>
      <c r="E164" s="294">
        <v>0</v>
      </c>
      <c r="F164" s="233">
        <v>0</v>
      </c>
      <c r="G164" s="233">
        <v>0</v>
      </c>
      <c r="H164" s="233">
        <v>0</v>
      </c>
      <c r="I164" s="233">
        <v>0</v>
      </c>
      <c r="J164" s="294">
        <v>0</v>
      </c>
      <c r="K164" s="294">
        <v>0</v>
      </c>
      <c r="L164" s="310">
        <v>0</v>
      </c>
      <c r="M164" s="255">
        <v>0</v>
      </c>
      <c r="N164" s="234">
        <v>0</v>
      </c>
      <c r="O164" s="234">
        <v>0</v>
      </c>
      <c r="P164" s="234">
        <v>0</v>
      </c>
      <c r="Q164" s="234">
        <v>0</v>
      </c>
      <c r="R164" s="234">
        <v>0</v>
      </c>
      <c r="S164" s="234">
        <v>0</v>
      </c>
      <c r="T164" s="234">
        <v>0</v>
      </c>
      <c r="U164" s="234">
        <v>0</v>
      </c>
      <c r="V164" s="234"/>
      <c r="W164" s="234"/>
    </row>
    <row r="165" spans="1:70" ht="55.5" thickBot="1">
      <c r="A165" s="101">
        <v>42</v>
      </c>
      <c r="B165" s="143" t="s">
        <v>22</v>
      </c>
      <c r="C165" s="175">
        <f t="shared" si="1"/>
        <v>288851.43</v>
      </c>
      <c r="D165" s="276">
        <v>0</v>
      </c>
      <c r="E165" s="276">
        <v>0</v>
      </c>
      <c r="F165" s="215">
        <v>0</v>
      </c>
      <c r="G165" s="215">
        <v>0</v>
      </c>
      <c r="H165" s="215">
        <f>H166</f>
        <v>45711</v>
      </c>
      <c r="I165" s="215">
        <f>I166</f>
        <v>30000</v>
      </c>
      <c r="J165" s="276">
        <v>0</v>
      </c>
      <c r="K165" s="276">
        <v>0</v>
      </c>
      <c r="L165" s="313">
        <v>214159.43</v>
      </c>
      <c r="M165" s="258">
        <f>M166+M179+M184</f>
        <v>-1019</v>
      </c>
      <c r="N165" s="200">
        <v>0</v>
      </c>
      <c r="O165" s="200">
        <v>0</v>
      </c>
      <c r="P165" s="200">
        <v>0</v>
      </c>
      <c r="Q165" s="200">
        <v>0</v>
      </c>
      <c r="R165" s="200">
        <v>0</v>
      </c>
      <c r="S165" s="200">
        <v>0</v>
      </c>
      <c r="T165" s="200">
        <v>0</v>
      </c>
      <c r="U165" s="200">
        <v>0</v>
      </c>
      <c r="V165" s="200">
        <v>27910</v>
      </c>
      <c r="W165" s="200">
        <v>27910</v>
      </c>
    </row>
    <row r="166" spans="1:70" s="104" customFormat="1">
      <c r="A166" s="103">
        <v>422</v>
      </c>
      <c r="B166" s="144" t="s">
        <v>23</v>
      </c>
      <c r="C166" s="176">
        <f t="shared" si="1"/>
        <v>287851.43</v>
      </c>
      <c r="D166" s="277">
        <v>0</v>
      </c>
      <c r="E166" s="277">
        <v>0</v>
      </c>
      <c r="F166" s="216">
        <v>0</v>
      </c>
      <c r="G166" s="216">
        <v>0</v>
      </c>
      <c r="H166" s="216">
        <f>H176</f>
        <v>45711</v>
      </c>
      <c r="I166" s="216">
        <f>I176</f>
        <v>30000</v>
      </c>
      <c r="J166" s="277">
        <v>0</v>
      </c>
      <c r="K166" s="277">
        <v>0</v>
      </c>
      <c r="L166" s="314">
        <v>212140.43</v>
      </c>
      <c r="M166" s="259">
        <v>0</v>
      </c>
      <c r="N166" s="209">
        <v>0</v>
      </c>
      <c r="O166" s="209">
        <v>0</v>
      </c>
      <c r="P166" s="209">
        <v>0</v>
      </c>
      <c r="Q166" s="203">
        <v>0</v>
      </c>
      <c r="R166" s="203">
        <v>0</v>
      </c>
      <c r="S166" s="203">
        <v>0</v>
      </c>
      <c r="T166" s="203">
        <v>0</v>
      </c>
      <c r="U166" s="209">
        <v>0</v>
      </c>
      <c r="V166" s="209">
        <v>19335</v>
      </c>
      <c r="W166" s="209">
        <v>19335</v>
      </c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105"/>
    </row>
    <row r="167" spans="1:70" s="113" customFormat="1">
      <c r="A167" s="111">
        <v>4221</v>
      </c>
      <c r="B167" s="145" t="s">
        <v>52</v>
      </c>
      <c r="C167" s="178">
        <f t="shared" si="1"/>
        <v>12775.4</v>
      </c>
      <c r="D167" s="296">
        <v>0</v>
      </c>
      <c r="E167" s="296">
        <v>0</v>
      </c>
      <c r="F167" s="217">
        <v>0</v>
      </c>
      <c r="G167" s="217">
        <v>0</v>
      </c>
      <c r="H167" s="217">
        <v>0</v>
      </c>
      <c r="I167" s="217">
        <v>0</v>
      </c>
      <c r="J167" s="296">
        <v>0</v>
      </c>
      <c r="K167" s="296">
        <v>0</v>
      </c>
      <c r="L167" s="309">
        <v>12775.4</v>
      </c>
      <c r="M167" s="247">
        <v>0</v>
      </c>
      <c r="N167" s="218">
        <v>0</v>
      </c>
      <c r="O167" s="218">
        <v>0</v>
      </c>
      <c r="P167" s="218">
        <v>0</v>
      </c>
      <c r="Q167" s="218">
        <v>0</v>
      </c>
      <c r="R167" s="218">
        <v>0</v>
      </c>
      <c r="S167" s="218">
        <v>0</v>
      </c>
      <c r="T167" s="218">
        <v>0</v>
      </c>
      <c r="U167" s="218">
        <v>0</v>
      </c>
      <c r="V167" s="218">
        <v>14620</v>
      </c>
      <c r="W167" s="218">
        <v>14620</v>
      </c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100"/>
      <c r="AP167" s="100"/>
      <c r="AQ167" s="100"/>
      <c r="AR167" s="100"/>
      <c r="AS167" s="100"/>
      <c r="AT167" s="100"/>
      <c r="AU167" s="100"/>
      <c r="AV167" s="100"/>
      <c r="AW167" s="100"/>
      <c r="AX167" s="100"/>
      <c r="AY167" s="100"/>
      <c r="AZ167" s="100"/>
      <c r="BA167" s="100"/>
      <c r="BB167" s="100"/>
      <c r="BC167" s="100"/>
      <c r="BD167" s="100"/>
      <c r="BE167" s="100"/>
      <c r="BF167" s="100"/>
      <c r="BG167" s="100"/>
      <c r="BH167" s="100"/>
      <c r="BI167" s="100"/>
      <c r="BJ167" s="100"/>
      <c r="BK167" s="100"/>
      <c r="BL167" s="100"/>
      <c r="BM167" s="100"/>
      <c r="BN167" s="100"/>
      <c r="BO167" s="100"/>
      <c r="BP167" s="100"/>
      <c r="BQ167" s="100"/>
      <c r="BR167" s="100"/>
    </row>
    <row r="168" spans="1:70">
      <c r="A168" s="146">
        <v>42211</v>
      </c>
      <c r="B168" s="147" t="s">
        <v>159</v>
      </c>
      <c r="C168" s="172">
        <f t="shared" si="1"/>
        <v>6438.38</v>
      </c>
      <c r="D168" s="297">
        <v>0</v>
      </c>
      <c r="E168" s="297">
        <v>0</v>
      </c>
      <c r="F168" s="241">
        <v>0</v>
      </c>
      <c r="G168" s="241">
        <v>0</v>
      </c>
      <c r="H168" s="241">
        <v>0</v>
      </c>
      <c r="I168" s="241">
        <v>0</v>
      </c>
      <c r="J168" s="297">
        <v>0</v>
      </c>
      <c r="K168" s="297">
        <v>0</v>
      </c>
      <c r="L168" s="310">
        <v>6438.38</v>
      </c>
      <c r="M168" s="262">
        <v>0</v>
      </c>
      <c r="N168" s="240">
        <v>0</v>
      </c>
      <c r="O168" s="240">
        <v>0</v>
      </c>
      <c r="P168" s="240">
        <v>0</v>
      </c>
      <c r="Q168" s="240">
        <v>0</v>
      </c>
      <c r="R168" s="240">
        <v>0</v>
      </c>
      <c r="S168" s="240">
        <v>0</v>
      </c>
      <c r="T168" s="240">
        <v>0</v>
      </c>
      <c r="U168" s="240">
        <v>0</v>
      </c>
      <c r="V168" s="212">
        <v>7715</v>
      </c>
      <c r="W168" s="212">
        <v>7715</v>
      </c>
    </row>
    <row r="169" spans="1:70">
      <c r="A169" s="146">
        <v>42212</v>
      </c>
      <c r="B169" s="147" t="s">
        <v>177</v>
      </c>
      <c r="C169" s="172">
        <f t="shared" si="1"/>
        <v>1319.8899999999999</v>
      </c>
      <c r="D169" s="297">
        <v>0</v>
      </c>
      <c r="E169" s="297">
        <v>0</v>
      </c>
      <c r="F169" s="241">
        <v>0</v>
      </c>
      <c r="G169" s="241">
        <v>0</v>
      </c>
      <c r="H169" s="241">
        <v>0</v>
      </c>
      <c r="I169" s="241">
        <v>0</v>
      </c>
      <c r="J169" s="297">
        <v>0</v>
      </c>
      <c r="K169" s="297">
        <v>0</v>
      </c>
      <c r="L169" s="310">
        <v>1319.8899999999999</v>
      </c>
      <c r="M169" s="262">
        <v>0</v>
      </c>
      <c r="N169" s="240">
        <v>0</v>
      </c>
      <c r="O169" s="240">
        <v>0</v>
      </c>
      <c r="P169" s="240">
        <v>0</v>
      </c>
      <c r="Q169" s="240">
        <v>0</v>
      </c>
      <c r="R169" s="240">
        <v>0</v>
      </c>
      <c r="S169" s="240">
        <v>0</v>
      </c>
      <c r="T169" s="240">
        <v>0</v>
      </c>
      <c r="U169" s="240">
        <v>0</v>
      </c>
      <c r="V169" s="212">
        <v>0</v>
      </c>
      <c r="W169" s="212">
        <v>0</v>
      </c>
    </row>
    <row r="170" spans="1:70">
      <c r="A170" s="146">
        <v>42219</v>
      </c>
      <c r="B170" s="147" t="s">
        <v>160</v>
      </c>
      <c r="C170" s="172">
        <f t="shared" si="1"/>
        <v>5017.13</v>
      </c>
      <c r="D170" s="297">
        <v>0</v>
      </c>
      <c r="E170" s="297">
        <v>0</v>
      </c>
      <c r="F170" s="241">
        <v>0</v>
      </c>
      <c r="G170" s="241">
        <v>0</v>
      </c>
      <c r="H170" s="241">
        <v>0</v>
      </c>
      <c r="I170" s="241">
        <v>0</v>
      </c>
      <c r="J170" s="297">
        <v>0</v>
      </c>
      <c r="K170" s="297">
        <v>0</v>
      </c>
      <c r="L170" s="310">
        <v>5017.13</v>
      </c>
      <c r="M170" s="262">
        <v>0</v>
      </c>
      <c r="N170" s="240">
        <v>0</v>
      </c>
      <c r="O170" s="240">
        <v>0</v>
      </c>
      <c r="P170" s="240">
        <v>0</v>
      </c>
      <c r="Q170" s="240">
        <v>0</v>
      </c>
      <c r="R170" s="240">
        <v>0</v>
      </c>
      <c r="S170" s="240">
        <v>0</v>
      </c>
      <c r="T170" s="240">
        <v>0</v>
      </c>
      <c r="U170" s="240">
        <v>0</v>
      </c>
      <c r="V170" s="212">
        <v>6905</v>
      </c>
      <c r="W170" s="212">
        <v>6905</v>
      </c>
    </row>
    <row r="171" spans="1:70" s="113" customFormat="1">
      <c r="A171" s="111">
        <v>4222</v>
      </c>
      <c r="B171" s="145" t="s">
        <v>53</v>
      </c>
      <c r="C171" s="178">
        <f t="shared" si="1"/>
        <v>3640</v>
      </c>
      <c r="D171" s="296">
        <v>0</v>
      </c>
      <c r="E171" s="296">
        <v>0</v>
      </c>
      <c r="F171" s="217">
        <v>0</v>
      </c>
      <c r="G171" s="217">
        <v>0</v>
      </c>
      <c r="H171" s="217">
        <v>0</v>
      </c>
      <c r="I171" s="217">
        <v>0</v>
      </c>
      <c r="J171" s="296">
        <v>0</v>
      </c>
      <c r="K171" s="296">
        <v>0</v>
      </c>
      <c r="L171" s="309">
        <v>3640</v>
      </c>
      <c r="M171" s="247">
        <v>0</v>
      </c>
      <c r="N171" s="218">
        <v>0</v>
      </c>
      <c r="O171" s="218">
        <v>0</v>
      </c>
      <c r="P171" s="218">
        <v>0</v>
      </c>
      <c r="Q171" s="218">
        <v>0</v>
      </c>
      <c r="R171" s="218">
        <v>0</v>
      </c>
      <c r="S171" s="218">
        <v>0</v>
      </c>
      <c r="T171" s="218">
        <v>0</v>
      </c>
      <c r="U171" s="218">
        <v>0</v>
      </c>
      <c r="V171" s="218">
        <v>0</v>
      </c>
      <c r="W171" s="218">
        <v>0</v>
      </c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  <c r="BF171" s="100"/>
      <c r="BG171" s="100"/>
      <c r="BH171" s="100"/>
      <c r="BI171" s="100"/>
      <c r="BJ171" s="100"/>
      <c r="BK171" s="100"/>
      <c r="BL171" s="100"/>
      <c r="BM171" s="100"/>
      <c r="BN171" s="100"/>
      <c r="BO171" s="100"/>
      <c r="BP171" s="100"/>
      <c r="BQ171" s="100"/>
      <c r="BR171" s="100"/>
    </row>
    <row r="172" spans="1:70" s="100" customFormat="1">
      <c r="A172" s="148">
        <v>42222</v>
      </c>
      <c r="B172" s="149" t="s">
        <v>185</v>
      </c>
      <c r="C172" s="172">
        <f t="shared" ref="C172:C187" si="2">D172+E172+F172+G172+H172+I172+J172+K172+L172+M172+N172+O172+P172+Q172+R172+S172+T172+U172</f>
        <v>3640</v>
      </c>
      <c r="D172" s="298">
        <v>0</v>
      </c>
      <c r="E172" s="298">
        <v>0</v>
      </c>
      <c r="F172" s="242">
        <v>0</v>
      </c>
      <c r="G172" s="242">
        <v>0</v>
      </c>
      <c r="H172" s="242">
        <v>0</v>
      </c>
      <c r="I172" s="242">
        <v>0</v>
      </c>
      <c r="J172" s="298">
        <v>0</v>
      </c>
      <c r="K172" s="298">
        <v>0</v>
      </c>
      <c r="L172" s="310">
        <v>3640</v>
      </c>
      <c r="M172" s="250">
        <v>0</v>
      </c>
      <c r="N172" s="227">
        <v>0</v>
      </c>
      <c r="O172" s="227">
        <v>0</v>
      </c>
      <c r="P172" s="227">
        <v>0</v>
      </c>
      <c r="Q172" s="227">
        <v>0</v>
      </c>
      <c r="R172" s="227">
        <v>0</v>
      </c>
      <c r="S172" s="227">
        <v>0</v>
      </c>
      <c r="T172" s="227">
        <v>0</v>
      </c>
      <c r="U172" s="227">
        <v>0</v>
      </c>
      <c r="V172" s="227"/>
      <c r="W172" s="227"/>
    </row>
    <row r="173" spans="1:70" s="113" customFormat="1">
      <c r="A173" s="111">
        <v>4223</v>
      </c>
      <c r="B173" s="145" t="s">
        <v>60</v>
      </c>
      <c r="C173" s="178">
        <f t="shared" si="2"/>
        <v>5150.0300000000007</v>
      </c>
      <c r="D173" s="296">
        <v>0</v>
      </c>
      <c r="E173" s="296">
        <v>0</v>
      </c>
      <c r="F173" s="217">
        <v>0</v>
      </c>
      <c r="G173" s="217">
        <v>0</v>
      </c>
      <c r="H173" s="217">
        <v>0</v>
      </c>
      <c r="I173" s="217">
        <v>0</v>
      </c>
      <c r="J173" s="296">
        <v>0</v>
      </c>
      <c r="K173" s="296">
        <v>0</v>
      </c>
      <c r="L173" s="309">
        <v>5150.0300000000007</v>
      </c>
      <c r="M173" s="247">
        <v>0</v>
      </c>
      <c r="N173" s="218">
        <v>0</v>
      </c>
      <c r="O173" s="218">
        <v>0</v>
      </c>
      <c r="P173" s="218">
        <v>0</v>
      </c>
      <c r="Q173" s="218">
        <v>0</v>
      </c>
      <c r="R173" s="218">
        <v>0</v>
      </c>
      <c r="S173" s="218">
        <v>0</v>
      </c>
      <c r="T173" s="218">
        <v>0</v>
      </c>
      <c r="U173" s="218">
        <v>0</v>
      </c>
      <c r="V173" s="218">
        <v>4715</v>
      </c>
      <c r="W173" s="218">
        <v>4715</v>
      </c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0"/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  <c r="BF173" s="100"/>
      <c r="BG173" s="100"/>
      <c r="BH173" s="100"/>
      <c r="BI173" s="100"/>
      <c r="BJ173" s="100"/>
      <c r="BK173" s="100"/>
      <c r="BL173" s="100"/>
      <c r="BM173" s="100"/>
      <c r="BN173" s="100"/>
      <c r="BO173" s="100"/>
      <c r="BP173" s="100"/>
      <c r="BQ173" s="100"/>
      <c r="BR173" s="100"/>
    </row>
    <row r="174" spans="1:70" s="100" customFormat="1">
      <c r="A174" s="148">
        <v>42231</v>
      </c>
      <c r="B174" s="149" t="s">
        <v>178</v>
      </c>
      <c r="C174" s="172">
        <f t="shared" si="2"/>
        <v>3925.38</v>
      </c>
      <c r="D174" s="298">
        <v>0</v>
      </c>
      <c r="E174" s="298">
        <v>0</v>
      </c>
      <c r="F174" s="242">
        <v>0</v>
      </c>
      <c r="G174" s="242">
        <v>0</v>
      </c>
      <c r="H174" s="242">
        <v>0</v>
      </c>
      <c r="I174" s="242">
        <v>0</v>
      </c>
      <c r="J174" s="298">
        <v>0</v>
      </c>
      <c r="K174" s="298">
        <v>0</v>
      </c>
      <c r="L174" s="310">
        <v>3925.38</v>
      </c>
      <c r="M174" s="250">
        <v>0</v>
      </c>
      <c r="N174" s="227">
        <v>0</v>
      </c>
      <c r="O174" s="227">
        <v>0</v>
      </c>
      <c r="P174" s="227">
        <v>0</v>
      </c>
      <c r="Q174" s="227">
        <v>0</v>
      </c>
      <c r="R174" s="227">
        <v>0</v>
      </c>
      <c r="S174" s="227">
        <v>0</v>
      </c>
      <c r="T174" s="227">
        <v>0</v>
      </c>
      <c r="U174" s="227">
        <v>0</v>
      </c>
      <c r="V174" s="212">
        <v>0</v>
      </c>
      <c r="W174" s="212">
        <v>0</v>
      </c>
    </row>
    <row r="175" spans="1:70">
      <c r="A175" s="146">
        <v>42239</v>
      </c>
      <c r="B175" s="147" t="s">
        <v>161</v>
      </c>
      <c r="C175" s="172">
        <f t="shared" si="2"/>
        <v>1224.6500000000001</v>
      </c>
      <c r="D175" s="297">
        <v>0</v>
      </c>
      <c r="E175" s="297">
        <v>0</v>
      </c>
      <c r="F175" s="241">
        <v>0</v>
      </c>
      <c r="G175" s="241">
        <v>0</v>
      </c>
      <c r="H175" s="241">
        <v>0</v>
      </c>
      <c r="I175" s="241">
        <v>0</v>
      </c>
      <c r="J175" s="297">
        <v>0</v>
      </c>
      <c r="K175" s="297">
        <v>0</v>
      </c>
      <c r="L175" s="310">
        <v>1224.6500000000001</v>
      </c>
      <c r="M175" s="262">
        <v>0</v>
      </c>
      <c r="N175" s="240">
        <v>0</v>
      </c>
      <c r="O175" s="240">
        <v>0</v>
      </c>
      <c r="P175" s="240">
        <v>0</v>
      </c>
      <c r="Q175" s="240">
        <v>0</v>
      </c>
      <c r="R175" s="240">
        <v>0</v>
      </c>
      <c r="S175" s="240">
        <v>0</v>
      </c>
      <c r="T175" s="240">
        <v>0</v>
      </c>
      <c r="U175" s="240">
        <v>0</v>
      </c>
      <c r="V175" s="212">
        <v>4718</v>
      </c>
      <c r="W175" s="212">
        <v>4718</v>
      </c>
    </row>
    <row r="176" spans="1:70" s="113" customFormat="1">
      <c r="A176" s="111">
        <v>4226</v>
      </c>
      <c r="B176" s="145" t="s">
        <v>54</v>
      </c>
      <c r="C176" s="178">
        <f t="shared" si="2"/>
        <v>266286</v>
      </c>
      <c r="D176" s="296">
        <v>0</v>
      </c>
      <c r="E176" s="296">
        <v>0</v>
      </c>
      <c r="F176" s="217">
        <v>0</v>
      </c>
      <c r="G176" s="217">
        <v>0</v>
      </c>
      <c r="H176" s="217">
        <f>H177</f>
        <v>45711</v>
      </c>
      <c r="I176" s="217">
        <f>I177</f>
        <v>30000</v>
      </c>
      <c r="J176" s="296">
        <v>0</v>
      </c>
      <c r="K176" s="296">
        <v>0</v>
      </c>
      <c r="L176" s="309">
        <v>190575</v>
      </c>
      <c r="M176" s="247">
        <v>0</v>
      </c>
      <c r="N176" s="218">
        <v>0</v>
      </c>
      <c r="O176" s="218">
        <v>0</v>
      </c>
      <c r="P176" s="218">
        <v>0</v>
      </c>
      <c r="Q176" s="218">
        <v>0</v>
      </c>
      <c r="R176" s="218">
        <v>0</v>
      </c>
      <c r="S176" s="218">
        <v>0</v>
      </c>
      <c r="T176" s="218">
        <v>0</v>
      </c>
      <c r="U176" s="218">
        <v>0</v>
      </c>
      <c r="V176" s="218"/>
      <c r="W176" s="218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100"/>
      <c r="AP176" s="100"/>
      <c r="AQ176" s="100"/>
      <c r="AR176" s="100"/>
      <c r="AS176" s="100"/>
      <c r="AT176" s="100"/>
      <c r="AU176" s="100"/>
      <c r="AV176" s="100"/>
      <c r="AW176" s="100"/>
      <c r="AX176" s="100"/>
      <c r="AY176" s="100"/>
      <c r="AZ176" s="100"/>
      <c r="BA176" s="100"/>
      <c r="BB176" s="100"/>
      <c r="BC176" s="100"/>
      <c r="BD176" s="100"/>
      <c r="BE176" s="100"/>
      <c r="BF176" s="100"/>
      <c r="BG176" s="100"/>
      <c r="BH176" s="100"/>
      <c r="BI176" s="100"/>
      <c r="BJ176" s="100"/>
      <c r="BK176" s="100"/>
      <c r="BL176" s="100"/>
      <c r="BM176" s="100"/>
      <c r="BN176" s="100"/>
      <c r="BO176" s="100"/>
      <c r="BP176" s="100"/>
      <c r="BQ176" s="100"/>
      <c r="BR176" s="100"/>
    </row>
    <row r="177" spans="1:70">
      <c r="A177" s="146">
        <v>42262</v>
      </c>
      <c r="B177" s="147" t="s">
        <v>162</v>
      </c>
      <c r="C177" s="172">
        <f t="shared" si="2"/>
        <v>266286</v>
      </c>
      <c r="D177" s="297">
        <v>0</v>
      </c>
      <c r="E177" s="297">
        <v>0</v>
      </c>
      <c r="F177" s="241">
        <v>0</v>
      </c>
      <c r="G177" s="241">
        <v>0</v>
      </c>
      <c r="H177" s="241">
        <v>45711</v>
      </c>
      <c r="I177" s="241">
        <v>30000</v>
      </c>
      <c r="J177" s="297">
        <v>0</v>
      </c>
      <c r="K177" s="297">
        <v>0</v>
      </c>
      <c r="L177" s="310">
        <v>190575</v>
      </c>
      <c r="M177" s="262">
        <v>0</v>
      </c>
      <c r="N177" s="240">
        <v>0</v>
      </c>
      <c r="O177" s="240">
        <v>0</v>
      </c>
      <c r="P177" s="240">
        <v>0</v>
      </c>
      <c r="Q177" s="240">
        <v>0</v>
      </c>
      <c r="R177" s="240">
        <v>0</v>
      </c>
      <c r="S177" s="240">
        <v>0</v>
      </c>
      <c r="T177" s="240">
        <v>0</v>
      </c>
      <c r="U177" s="240">
        <v>0</v>
      </c>
      <c r="V177" s="212"/>
      <c r="W177" s="212"/>
    </row>
    <row r="178" spans="1:70" s="113" customFormat="1">
      <c r="A178" s="111">
        <v>4227</v>
      </c>
      <c r="B178" s="145" t="s">
        <v>55</v>
      </c>
      <c r="C178" s="178">
        <f t="shared" si="2"/>
        <v>0</v>
      </c>
      <c r="D178" s="296">
        <v>0</v>
      </c>
      <c r="E178" s="296">
        <v>0</v>
      </c>
      <c r="F178" s="217">
        <v>0</v>
      </c>
      <c r="G178" s="217">
        <v>0</v>
      </c>
      <c r="H178" s="217">
        <v>0</v>
      </c>
      <c r="I178" s="217">
        <v>0</v>
      </c>
      <c r="J178" s="296">
        <v>0</v>
      </c>
      <c r="K178" s="296">
        <v>0</v>
      </c>
      <c r="L178" s="309">
        <v>0</v>
      </c>
      <c r="M178" s="247">
        <v>0</v>
      </c>
      <c r="N178" s="218">
        <v>0</v>
      </c>
      <c r="O178" s="218">
        <v>0</v>
      </c>
      <c r="P178" s="218">
        <v>0</v>
      </c>
      <c r="Q178" s="218">
        <v>0</v>
      </c>
      <c r="R178" s="218">
        <v>0</v>
      </c>
      <c r="S178" s="218">
        <v>0</v>
      </c>
      <c r="T178" s="218">
        <v>0</v>
      </c>
      <c r="U178" s="218">
        <v>0</v>
      </c>
      <c r="V178" s="218"/>
      <c r="W178" s="218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  <c r="BH178" s="100"/>
      <c r="BI178" s="100"/>
      <c r="BJ178" s="100"/>
      <c r="BK178" s="100"/>
      <c r="BL178" s="100"/>
      <c r="BM178" s="100"/>
      <c r="BN178" s="100"/>
      <c r="BO178" s="100"/>
      <c r="BP178" s="100"/>
      <c r="BQ178" s="100"/>
      <c r="BR178" s="100"/>
    </row>
    <row r="179" spans="1:70" s="104" customFormat="1">
      <c r="A179" s="107">
        <v>424</v>
      </c>
      <c r="B179" s="150" t="s">
        <v>24</v>
      </c>
      <c r="C179" s="177">
        <f t="shared" si="2"/>
        <v>1000</v>
      </c>
      <c r="D179" s="279">
        <v>0</v>
      </c>
      <c r="E179" s="279">
        <v>0</v>
      </c>
      <c r="F179" s="221">
        <v>0</v>
      </c>
      <c r="G179" s="221">
        <v>0</v>
      </c>
      <c r="H179" s="221">
        <v>0</v>
      </c>
      <c r="I179" s="221">
        <v>0</v>
      </c>
      <c r="J179" s="279">
        <v>0</v>
      </c>
      <c r="K179" s="279">
        <v>0</v>
      </c>
      <c r="L179" s="311">
        <v>2019</v>
      </c>
      <c r="M179" s="249">
        <f>M180</f>
        <v>-1019</v>
      </c>
      <c r="N179" s="203">
        <v>0</v>
      </c>
      <c r="O179" s="203">
        <v>0</v>
      </c>
      <c r="P179" s="203">
        <v>0</v>
      </c>
      <c r="Q179" s="203">
        <v>0</v>
      </c>
      <c r="R179" s="203">
        <v>0</v>
      </c>
      <c r="S179" s="203">
        <v>0</v>
      </c>
      <c r="T179" s="203">
        <v>0</v>
      </c>
      <c r="U179" s="203">
        <v>0</v>
      </c>
      <c r="V179" s="203">
        <v>0</v>
      </c>
      <c r="W179" s="203">
        <v>0</v>
      </c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  <c r="BO179" s="105"/>
      <c r="BP179" s="105"/>
      <c r="BQ179" s="105"/>
      <c r="BR179" s="105"/>
    </row>
    <row r="180" spans="1:70" s="126" customFormat="1">
      <c r="A180" s="116">
        <v>4241</v>
      </c>
      <c r="B180" s="151" t="s">
        <v>56</v>
      </c>
      <c r="C180" s="178">
        <f t="shared" si="2"/>
        <v>1000</v>
      </c>
      <c r="D180" s="299">
        <v>0</v>
      </c>
      <c r="E180" s="299">
        <v>0</v>
      </c>
      <c r="F180" s="244">
        <v>0</v>
      </c>
      <c r="G180" s="244">
        <v>0</v>
      </c>
      <c r="H180" s="244">
        <v>0</v>
      </c>
      <c r="I180" s="244">
        <v>0</v>
      </c>
      <c r="J180" s="299">
        <v>0</v>
      </c>
      <c r="K180" s="299">
        <v>0</v>
      </c>
      <c r="L180" s="309">
        <v>2019</v>
      </c>
      <c r="M180" s="263">
        <f>M181</f>
        <v>-1019</v>
      </c>
      <c r="N180" s="243">
        <v>0</v>
      </c>
      <c r="O180" s="243">
        <v>0</v>
      </c>
      <c r="P180" s="243">
        <v>0</v>
      </c>
      <c r="Q180" s="243">
        <v>0</v>
      </c>
      <c r="R180" s="243">
        <v>0</v>
      </c>
      <c r="S180" s="243">
        <v>0</v>
      </c>
      <c r="T180" s="243">
        <v>0</v>
      </c>
      <c r="U180" s="243">
        <v>0</v>
      </c>
      <c r="V180" s="243">
        <v>2019</v>
      </c>
      <c r="W180" s="243">
        <v>2019</v>
      </c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5"/>
      <c r="BQ180" s="105"/>
      <c r="BR180" s="105"/>
    </row>
    <row r="181" spans="1:70" s="105" customFormat="1">
      <c r="A181" s="120">
        <v>42411</v>
      </c>
      <c r="B181" s="152" t="s">
        <v>56</v>
      </c>
      <c r="C181" s="172">
        <f t="shared" si="2"/>
        <v>1000</v>
      </c>
      <c r="D181" s="300">
        <v>0</v>
      </c>
      <c r="E181" s="300">
        <v>0</v>
      </c>
      <c r="F181" s="246">
        <v>0</v>
      </c>
      <c r="G181" s="246">
        <v>0</v>
      </c>
      <c r="H181" s="246">
        <v>0</v>
      </c>
      <c r="I181" s="246">
        <v>0</v>
      </c>
      <c r="J181" s="300">
        <v>0</v>
      </c>
      <c r="K181" s="300">
        <v>0</v>
      </c>
      <c r="L181" s="310">
        <v>2019</v>
      </c>
      <c r="M181" s="253">
        <v>-1019</v>
      </c>
      <c r="N181" s="245">
        <v>0</v>
      </c>
      <c r="O181" s="245">
        <v>0</v>
      </c>
      <c r="P181" s="245">
        <v>0</v>
      </c>
      <c r="Q181" s="245">
        <v>0</v>
      </c>
      <c r="R181" s="245">
        <v>0</v>
      </c>
      <c r="S181" s="245">
        <v>0</v>
      </c>
      <c r="T181" s="245">
        <v>0</v>
      </c>
      <c r="U181" s="245">
        <v>0</v>
      </c>
      <c r="V181" s="228">
        <v>2019</v>
      </c>
      <c r="W181" s="228">
        <v>2019</v>
      </c>
    </row>
    <row r="182" spans="1:70" s="113" customFormat="1">
      <c r="A182" s="116">
        <v>4242</v>
      </c>
      <c r="B182" s="151" t="s">
        <v>104</v>
      </c>
      <c r="C182" s="178">
        <f t="shared" si="2"/>
        <v>0</v>
      </c>
      <c r="D182" s="293">
        <v>0</v>
      </c>
      <c r="E182" s="293">
        <v>0</v>
      </c>
      <c r="F182" s="223">
        <v>0</v>
      </c>
      <c r="G182" s="223">
        <v>0</v>
      </c>
      <c r="H182" s="223">
        <v>0</v>
      </c>
      <c r="I182" s="223">
        <v>0</v>
      </c>
      <c r="J182" s="293">
        <v>0</v>
      </c>
      <c r="K182" s="293">
        <v>0</v>
      </c>
      <c r="L182" s="309">
        <v>0</v>
      </c>
      <c r="M182" s="251">
        <v>0</v>
      </c>
      <c r="N182" s="224">
        <v>0</v>
      </c>
      <c r="O182" s="224">
        <v>0</v>
      </c>
      <c r="P182" s="224">
        <v>0</v>
      </c>
      <c r="Q182" s="224">
        <v>0</v>
      </c>
      <c r="R182" s="224">
        <v>0</v>
      </c>
      <c r="S182" s="224">
        <v>0</v>
      </c>
      <c r="T182" s="224">
        <v>0</v>
      </c>
      <c r="U182" s="224">
        <v>0</v>
      </c>
      <c r="V182" s="224"/>
      <c r="W182" s="224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  <c r="BH182" s="100"/>
      <c r="BI182" s="100"/>
      <c r="BJ182" s="100"/>
      <c r="BK182" s="100"/>
      <c r="BL182" s="100"/>
      <c r="BM182" s="100"/>
      <c r="BN182" s="100"/>
      <c r="BO182" s="100"/>
      <c r="BP182" s="100"/>
      <c r="BQ182" s="100"/>
      <c r="BR182" s="100"/>
    </row>
    <row r="183" spans="1:70">
      <c r="A183" s="118">
        <v>42421</v>
      </c>
      <c r="B183" s="153" t="s">
        <v>163</v>
      </c>
      <c r="C183" s="172">
        <f t="shared" si="2"/>
        <v>0</v>
      </c>
      <c r="D183" s="301">
        <v>0</v>
      </c>
      <c r="E183" s="301">
        <v>0</v>
      </c>
      <c r="F183" s="226">
        <v>0</v>
      </c>
      <c r="G183" s="226">
        <v>0</v>
      </c>
      <c r="H183" s="226">
        <v>0</v>
      </c>
      <c r="I183" s="226">
        <v>0</v>
      </c>
      <c r="J183" s="301">
        <v>0</v>
      </c>
      <c r="K183" s="301">
        <v>0</v>
      </c>
      <c r="L183" s="310">
        <v>0</v>
      </c>
      <c r="M183" s="252">
        <v>0</v>
      </c>
      <c r="N183" s="202">
        <v>0</v>
      </c>
      <c r="O183" s="202">
        <v>0</v>
      </c>
      <c r="P183" s="202">
        <v>0</v>
      </c>
      <c r="Q183" s="202">
        <v>0</v>
      </c>
      <c r="R183" s="202">
        <v>0</v>
      </c>
      <c r="S183" s="202">
        <v>0</v>
      </c>
      <c r="T183" s="202">
        <v>0</v>
      </c>
      <c r="U183" s="202">
        <v>0</v>
      </c>
      <c r="V183" s="228"/>
      <c r="W183" s="228"/>
    </row>
    <row r="184" spans="1:70" s="104" customFormat="1">
      <c r="A184" s="107">
        <v>426</v>
      </c>
      <c r="B184" s="150" t="s">
        <v>29</v>
      </c>
      <c r="C184" s="177">
        <f t="shared" si="2"/>
        <v>0</v>
      </c>
      <c r="D184" s="279">
        <v>0</v>
      </c>
      <c r="E184" s="279">
        <v>0</v>
      </c>
      <c r="F184" s="221">
        <v>0</v>
      </c>
      <c r="G184" s="221">
        <v>0</v>
      </c>
      <c r="H184" s="221">
        <v>0</v>
      </c>
      <c r="I184" s="221">
        <v>0</v>
      </c>
      <c r="J184" s="279">
        <v>0</v>
      </c>
      <c r="K184" s="279">
        <v>0</v>
      </c>
      <c r="L184" s="311">
        <v>0</v>
      </c>
      <c r="M184" s="249">
        <v>0</v>
      </c>
      <c r="N184" s="203">
        <v>0</v>
      </c>
      <c r="O184" s="203">
        <v>0</v>
      </c>
      <c r="P184" s="203">
        <v>0</v>
      </c>
      <c r="Q184" s="203">
        <v>0</v>
      </c>
      <c r="R184" s="203">
        <v>0</v>
      </c>
      <c r="S184" s="203">
        <v>0</v>
      </c>
      <c r="T184" s="203">
        <v>0</v>
      </c>
      <c r="U184" s="203">
        <v>0</v>
      </c>
      <c r="V184" s="203">
        <v>8875</v>
      </c>
      <c r="W184" s="203">
        <v>8875</v>
      </c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</row>
    <row r="185" spans="1:70" s="113" customFormat="1">
      <c r="A185" s="116">
        <v>4262</v>
      </c>
      <c r="B185" s="151" t="s">
        <v>29</v>
      </c>
      <c r="C185" s="178">
        <f t="shared" si="2"/>
        <v>0</v>
      </c>
      <c r="D185" s="293">
        <v>0</v>
      </c>
      <c r="E185" s="293">
        <v>0</v>
      </c>
      <c r="F185" s="223">
        <v>0</v>
      </c>
      <c r="G185" s="223">
        <v>0</v>
      </c>
      <c r="H185" s="223">
        <v>0</v>
      </c>
      <c r="I185" s="223">
        <v>0</v>
      </c>
      <c r="J185" s="293">
        <v>0</v>
      </c>
      <c r="K185" s="293">
        <v>0</v>
      </c>
      <c r="L185" s="309">
        <v>0</v>
      </c>
      <c r="M185" s="251">
        <v>0</v>
      </c>
      <c r="N185" s="224">
        <v>0</v>
      </c>
      <c r="O185" s="224">
        <v>0</v>
      </c>
      <c r="P185" s="224">
        <v>0</v>
      </c>
      <c r="Q185" s="224">
        <v>0</v>
      </c>
      <c r="R185" s="224">
        <v>0</v>
      </c>
      <c r="S185" s="224">
        <v>0</v>
      </c>
      <c r="T185" s="224">
        <v>0</v>
      </c>
      <c r="U185" s="224">
        <v>0</v>
      </c>
      <c r="V185" s="224">
        <v>8875</v>
      </c>
      <c r="W185" s="224">
        <v>8875</v>
      </c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  <c r="BH185" s="100"/>
      <c r="BI185" s="100"/>
      <c r="BJ185" s="100"/>
      <c r="BK185" s="100"/>
      <c r="BL185" s="100"/>
      <c r="BM185" s="100"/>
      <c r="BN185" s="100"/>
      <c r="BO185" s="100"/>
      <c r="BP185" s="100"/>
      <c r="BQ185" s="100"/>
      <c r="BR185" s="100"/>
    </row>
    <row r="186" spans="1:70">
      <c r="A186" s="118">
        <v>42621</v>
      </c>
      <c r="B186" s="153" t="s">
        <v>29</v>
      </c>
      <c r="C186" s="172">
        <f t="shared" si="2"/>
        <v>0</v>
      </c>
      <c r="D186" s="301">
        <v>0</v>
      </c>
      <c r="E186" s="301">
        <v>0</v>
      </c>
      <c r="F186" s="226">
        <v>0</v>
      </c>
      <c r="G186" s="226">
        <v>0</v>
      </c>
      <c r="H186" s="226">
        <v>0</v>
      </c>
      <c r="I186" s="226">
        <v>0</v>
      </c>
      <c r="J186" s="301">
        <v>0</v>
      </c>
      <c r="K186" s="301">
        <v>0</v>
      </c>
      <c r="L186" s="310">
        <v>0</v>
      </c>
      <c r="M186" s="252">
        <v>0</v>
      </c>
      <c r="N186" s="202">
        <v>0</v>
      </c>
      <c r="O186" s="202">
        <v>0</v>
      </c>
      <c r="P186" s="202">
        <v>0</v>
      </c>
      <c r="Q186" s="202">
        <v>0</v>
      </c>
      <c r="R186" s="202">
        <v>0</v>
      </c>
      <c r="S186" s="202">
        <v>0</v>
      </c>
      <c r="T186" s="202">
        <v>0</v>
      </c>
      <c r="U186" s="202">
        <v>0</v>
      </c>
      <c r="V186" s="228">
        <v>8875</v>
      </c>
      <c r="W186" s="228">
        <v>8875</v>
      </c>
    </row>
    <row r="187" spans="1:70">
      <c r="A187" s="154"/>
      <c r="B187" s="155" t="s">
        <v>26</v>
      </c>
      <c r="C187" s="180">
        <f t="shared" si="2"/>
        <v>6307717.8700000001</v>
      </c>
      <c r="D187" s="279">
        <v>5045200</v>
      </c>
      <c r="E187" s="203">
        <f>E43</f>
        <v>-362000</v>
      </c>
      <c r="F187" s="221">
        <f>F43+F161</f>
        <v>235000</v>
      </c>
      <c r="G187" s="221">
        <v>0</v>
      </c>
      <c r="H187" s="221">
        <f>H43+H161</f>
        <v>285711</v>
      </c>
      <c r="I187" s="221">
        <f>I43+I161</f>
        <v>16062.5</v>
      </c>
      <c r="J187" s="279">
        <f>J43</f>
        <v>285000</v>
      </c>
      <c r="K187" s="203">
        <f>K43</f>
        <v>-10000</v>
      </c>
      <c r="L187" s="311">
        <v>703936.22</v>
      </c>
      <c r="M187" s="249">
        <f>M43+M161</f>
        <v>3107.5300000000007</v>
      </c>
      <c r="N187" s="203">
        <f>N43</f>
        <v>73700.62</v>
      </c>
      <c r="O187" s="203">
        <f>O43</f>
        <v>80000</v>
      </c>
      <c r="P187" s="203">
        <f>P43</f>
        <v>-80000</v>
      </c>
      <c r="Q187" s="203">
        <f>Q43</f>
        <v>30000</v>
      </c>
      <c r="R187" s="203">
        <f>R43</f>
        <v>2000</v>
      </c>
      <c r="S187" s="203">
        <v>0</v>
      </c>
      <c r="T187" s="203">
        <v>0</v>
      </c>
      <c r="U187" s="203">
        <v>0</v>
      </c>
      <c r="V187" s="203">
        <v>5027199</v>
      </c>
      <c r="W187" s="203">
        <v>5027199</v>
      </c>
    </row>
    <row r="188" spans="1:70" s="100" customFormat="1" ht="14.25" customHeight="1">
      <c r="A188" s="156"/>
      <c r="B188" s="157"/>
      <c r="C188" s="73"/>
      <c r="D188" s="158"/>
      <c r="E188" s="158"/>
      <c r="F188" s="158"/>
      <c r="G188" s="158"/>
      <c r="H188" s="158"/>
      <c r="I188" s="158"/>
      <c r="J188" s="158"/>
      <c r="K188" s="158"/>
      <c r="L188" s="158"/>
      <c r="M188" s="73"/>
      <c r="N188" s="73"/>
      <c r="O188" s="158"/>
      <c r="P188" s="158"/>
      <c r="Q188" s="158"/>
      <c r="R188" s="158"/>
      <c r="S188" s="158"/>
      <c r="T188" s="158"/>
      <c r="U188" s="158"/>
      <c r="V188" s="158"/>
      <c r="W188" s="158"/>
    </row>
    <row r="189" spans="1:70">
      <c r="A189" s="85" t="s">
        <v>182</v>
      </c>
      <c r="B189" s="159"/>
      <c r="C189" s="50"/>
      <c r="J189" s="160" t="s">
        <v>180</v>
      </c>
      <c r="K189" s="160"/>
      <c r="L189" s="160"/>
      <c r="M189" s="50"/>
      <c r="N189" s="50"/>
      <c r="O189" s="49"/>
      <c r="P189" s="49"/>
      <c r="Q189" s="92"/>
      <c r="R189" s="92"/>
      <c r="S189" s="92"/>
      <c r="T189" s="92"/>
    </row>
    <row r="190" spans="1:70">
      <c r="A190" s="85"/>
      <c r="B190" s="159"/>
      <c r="C190" s="50"/>
      <c r="F190" s="161" t="s">
        <v>11</v>
      </c>
      <c r="G190" s="161"/>
      <c r="L190" s="49"/>
      <c r="M190" s="50"/>
      <c r="N190" s="162"/>
      <c r="O190" s="49"/>
      <c r="P190" s="49"/>
      <c r="Q190" s="92"/>
      <c r="R190" s="92"/>
      <c r="S190" s="92"/>
      <c r="T190" s="92"/>
      <c r="U190" s="163"/>
      <c r="V190" s="163"/>
      <c r="W190" s="163"/>
    </row>
    <row r="191" spans="1:70">
      <c r="A191" s="85"/>
      <c r="B191" s="159"/>
      <c r="C191" s="50"/>
      <c r="J191" s="164"/>
      <c r="K191" s="164"/>
      <c r="L191" s="164"/>
      <c r="M191" s="50"/>
      <c r="N191" s="50"/>
      <c r="O191" s="49"/>
      <c r="P191" s="49"/>
      <c r="Q191" s="92"/>
      <c r="R191" s="92"/>
      <c r="S191" s="92"/>
      <c r="T191" s="92"/>
      <c r="U191" s="163"/>
      <c r="V191" s="163"/>
      <c r="W191" s="163"/>
    </row>
    <row r="192" spans="1:70">
      <c r="A192" s="165"/>
      <c r="B192" s="166"/>
      <c r="C192" s="162" t="s">
        <v>195</v>
      </c>
      <c r="D192" s="51"/>
      <c r="E192" s="51"/>
      <c r="J192" s="317" t="s">
        <v>100</v>
      </c>
      <c r="K192" s="317"/>
      <c r="L192" s="317"/>
      <c r="M192" s="53"/>
      <c r="N192" s="53"/>
      <c r="O192" s="52"/>
      <c r="P192" s="52"/>
      <c r="Q192" s="52"/>
      <c r="R192" s="52"/>
      <c r="S192" s="52"/>
      <c r="T192" s="52"/>
    </row>
    <row r="193" spans="1:20">
      <c r="A193" s="167" t="s">
        <v>183</v>
      </c>
      <c r="B193" s="52"/>
      <c r="C193" s="53"/>
      <c r="D193" s="52"/>
      <c r="E193" s="52"/>
      <c r="J193" s="49"/>
      <c r="K193" s="49"/>
      <c r="L193" s="49"/>
      <c r="M193" s="53"/>
      <c r="N193" s="53"/>
      <c r="O193" s="52"/>
      <c r="P193" s="52"/>
      <c r="Q193" s="52"/>
      <c r="R193" s="52"/>
      <c r="S193" s="52"/>
      <c r="T193" s="52"/>
    </row>
    <row r="194" spans="1:20">
      <c r="A194" s="85"/>
      <c r="B194" s="159"/>
      <c r="F194" s="168"/>
      <c r="G194" s="168"/>
      <c r="H194" s="168"/>
      <c r="I194" s="168"/>
      <c r="J194" s="168"/>
      <c r="K194" s="168"/>
      <c r="L194" s="168"/>
      <c r="M194" s="169"/>
      <c r="N194" s="169"/>
      <c r="O194" s="168"/>
      <c r="P194" s="168"/>
      <c r="Q194" s="49"/>
      <c r="R194" s="49"/>
      <c r="S194" s="49"/>
      <c r="T194" s="49"/>
    </row>
  </sheetData>
  <mergeCells count="15">
    <mergeCell ref="J192:L192"/>
    <mergeCell ref="F13:Q13"/>
    <mergeCell ref="T13:W13"/>
    <mergeCell ref="V1:W1"/>
    <mergeCell ref="A1:D1"/>
    <mergeCell ref="T7:W7"/>
    <mergeCell ref="T8:W8"/>
    <mergeCell ref="T11:W11"/>
    <mergeCell ref="B3:N3"/>
    <mergeCell ref="F9:Q9"/>
    <mergeCell ref="T9:W9"/>
    <mergeCell ref="F7:Q7"/>
    <mergeCell ref="F8:Q8"/>
    <mergeCell ref="F11:Q11"/>
    <mergeCell ref="A2:U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1"/>
  <sheetViews>
    <sheetView tabSelected="1" zoomScale="50" zoomScaleNormal="50" workbookViewId="0">
      <selection activeCell="L17" sqref="L17"/>
    </sheetView>
  </sheetViews>
  <sheetFormatPr defaultRowHeight="12.75"/>
  <cols>
    <col min="1" max="1" width="78.5703125" customWidth="1"/>
    <col min="2" max="2" width="25.42578125" customWidth="1"/>
    <col min="3" max="3" width="25.28515625" customWidth="1"/>
    <col min="4" max="4" width="27.85546875" customWidth="1"/>
    <col min="5" max="5" width="38.28515625" customWidth="1"/>
    <col min="6" max="6" width="11" bestFit="1" customWidth="1"/>
    <col min="7" max="7" width="13.28515625" bestFit="1" customWidth="1"/>
  </cols>
  <sheetData>
    <row r="2" spans="1:9" ht="21">
      <c r="A2" s="332" t="s">
        <v>184</v>
      </c>
      <c r="B2" s="332"/>
      <c r="C2" s="332"/>
      <c r="D2" s="332"/>
      <c r="E2" s="332"/>
    </row>
    <row r="3" spans="1:9" ht="21">
      <c r="A3" s="332" t="s">
        <v>85</v>
      </c>
      <c r="B3" s="332"/>
      <c r="C3" s="332"/>
      <c r="D3" s="332"/>
      <c r="E3" s="332"/>
    </row>
    <row r="4" spans="1:9" ht="20.25">
      <c r="A4" s="331"/>
      <c r="B4" s="331"/>
      <c r="C4" s="331"/>
      <c r="D4" s="331"/>
      <c r="E4" s="331"/>
      <c r="F4" s="187"/>
    </row>
    <row r="5" spans="1:9" ht="20.25">
      <c r="A5" s="331" t="s">
        <v>191</v>
      </c>
      <c r="B5" s="331"/>
      <c r="C5" s="331"/>
      <c r="D5" s="331"/>
      <c r="E5" s="331"/>
    </row>
    <row r="6" spans="1:9" ht="21" thickBot="1">
      <c r="A6" s="1"/>
      <c r="B6" s="1"/>
      <c r="C6" s="1"/>
      <c r="D6" s="1"/>
      <c r="E6" s="1"/>
    </row>
    <row r="7" spans="1:9" ht="46.5" customHeight="1" thickBot="1">
      <c r="A7" s="2"/>
      <c r="B7" s="3" t="s">
        <v>192</v>
      </c>
      <c r="C7" s="3" t="s">
        <v>193</v>
      </c>
      <c r="D7" s="3" t="s">
        <v>87</v>
      </c>
      <c r="E7" s="4" t="s">
        <v>88</v>
      </c>
      <c r="G7" s="187"/>
    </row>
    <row r="8" spans="1:9" ht="21" thickTop="1">
      <c r="A8" s="5" t="s">
        <v>72</v>
      </c>
      <c r="B8" s="184">
        <f>B9</f>
        <v>6738547.8399999999</v>
      </c>
      <c r="C8" s="184">
        <f>C9</f>
        <v>6307717.8700000001</v>
      </c>
      <c r="D8" s="6">
        <f>D9</f>
        <v>5027199</v>
      </c>
      <c r="E8" s="268">
        <f>E9</f>
        <v>5143199</v>
      </c>
      <c r="G8" s="187"/>
    </row>
    <row r="9" spans="1:9" ht="20.25">
      <c r="A9" s="7" t="s">
        <v>73</v>
      </c>
      <c r="B9" s="183">
        <v>6738547.8399999999</v>
      </c>
      <c r="C9" s="183">
        <v>6307717.8700000001</v>
      </c>
      <c r="D9" s="8">
        <v>5027199</v>
      </c>
      <c r="E9" s="9">
        <v>5143199</v>
      </c>
    </row>
    <row r="10" spans="1:9" ht="20.25">
      <c r="A10" s="7" t="s">
        <v>89</v>
      </c>
      <c r="B10" s="8"/>
      <c r="C10" s="8"/>
      <c r="D10" s="8">
        <v>0</v>
      </c>
      <c r="E10" s="9">
        <v>0</v>
      </c>
    </row>
    <row r="11" spans="1:9" ht="20.25">
      <c r="A11" s="10" t="s">
        <v>74</v>
      </c>
      <c r="B11" s="183">
        <f>B12+B13</f>
        <v>6738547.8399999999</v>
      </c>
      <c r="C11" s="183">
        <f>C12+C13</f>
        <v>6307717.8700000001</v>
      </c>
      <c r="D11" s="183">
        <f>SUM(D12:D13)</f>
        <v>5027199</v>
      </c>
      <c r="E11" s="269">
        <f>SUM(E12:E13)</f>
        <v>5143199</v>
      </c>
    </row>
    <row r="12" spans="1:9" ht="20.25">
      <c r="A12" s="7" t="s">
        <v>75</v>
      </c>
      <c r="B12" s="8">
        <v>6478677.4100000001</v>
      </c>
      <c r="C12" s="8">
        <v>6018866.4400000004</v>
      </c>
      <c r="D12" s="8">
        <v>4999289</v>
      </c>
      <c r="E12" s="9">
        <v>5115289</v>
      </c>
    </row>
    <row r="13" spans="1:9" ht="20.25">
      <c r="A13" s="7" t="s">
        <v>76</v>
      </c>
      <c r="B13" s="8">
        <v>259870.43</v>
      </c>
      <c r="C13" s="8">
        <v>288851.43</v>
      </c>
      <c r="D13" s="8">
        <v>27910</v>
      </c>
      <c r="E13" s="9">
        <v>27910</v>
      </c>
      <c r="I13" s="42"/>
    </row>
    <row r="14" spans="1:9" ht="21" thickBot="1">
      <c r="A14" s="11" t="s">
        <v>77</v>
      </c>
      <c r="B14" s="12">
        <v>0</v>
      </c>
      <c r="C14" s="12">
        <v>0</v>
      </c>
      <c r="D14" s="12">
        <v>0</v>
      </c>
      <c r="E14" s="13">
        <v>0</v>
      </c>
      <c r="I14" t="s">
        <v>90</v>
      </c>
    </row>
    <row r="15" spans="1:9" ht="21" thickBot="1">
      <c r="A15" s="14"/>
      <c r="B15" s="15"/>
      <c r="C15" s="15"/>
      <c r="D15" s="15"/>
      <c r="E15" s="15"/>
    </row>
    <row r="16" spans="1:9" ht="41.25" thickBot="1">
      <c r="A16" s="16"/>
      <c r="B16" s="182" t="s">
        <v>192</v>
      </c>
      <c r="C16" s="186"/>
      <c r="D16" s="186" t="s">
        <v>87</v>
      </c>
      <c r="E16" s="18" t="s">
        <v>88</v>
      </c>
    </row>
    <row r="17" spans="1:5" ht="21.75" thickTop="1" thickBot="1">
      <c r="A17" s="19" t="s">
        <v>91</v>
      </c>
      <c r="B17" s="20">
        <v>73700.62</v>
      </c>
      <c r="C17" s="185">
        <v>0</v>
      </c>
      <c r="D17" s="185">
        <v>0</v>
      </c>
      <c r="E17" s="21">
        <v>0</v>
      </c>
    </row>
    <row r="18" spans="1:5" ht="20.25">
      <c r="A18" s="22"/>
      <c r="B18" s="23"/>
      <c r="C18" s="23"/>
      <c r="D18" s="23"/>
      <c r="E18" s="23"/>
    </row>
    <row r="19" spans="1:5" ht="21" thickBot="1">
      <c r="A19" s="24"/>
      <c r="B19" s="25"/>
      <c r="C19" s="25"/>
      <c r="D19" s="25"/>
      <c r="E19" s="25"/>
    </row>
    <row r="20" spans="1:5" ht="41.25" thickBot="1">
      <c r="A20" s="2"/>
      <c r="B20" s="17" t="s">
        <v>86</v>
      </c>
      <c r="C20" s="17"/>
      <c r="D20" s="17" t="s">
        <v>87</v>
      </c>
      <c r="E20" s="18" t="s">
        <v>88</v>
      </c>
    </row>
    <row r="21" spans="1:5" ht="21.75" thickTop="1" thickBot="1">
      <c r="A21" s="26" t="s">
        <v>92</v>
      </c>
      <c r="B21" s="27">
        <v>0</v>
      </c>
      <c r="C21" s="27"/>
      <c r="D21" s="27">
        <v>0</v>
      </c>
      <c r="E21" s="28">
        <v>0</v>
      </c>
    </row>
    <row r="22" spans="1:5" ht="21.75" thickTop="1" thickBot="1">
      <c r="A22" s="29" t="s">
        <v>93</v>
      </c>
      <c r="B22" s="30">
        <v>0</v>
      </c>
      <c r="C22" s="30"/>
      <c r="D22" s="30">
        <v>0</v>
      </c>
      <c r="E22" s="31">
        <v>0</v>
      </c>
    </row>
    <row r="23" spans="1:5" ht="21.75" thickTop="1" thickBot="1">
      <c r="A23" s="32" t="s">
        <v>78</v>
      </c>
      <c r="B23" s="33">
        <v>0</v>
      </c>
      <c r="C23" s="34"/>
      <c r="D23" s="34">
        <v>0</v>
      </c>
      <c r="E23" s="35">
        <v>0</v>
      </c>
    </row>
    <row r="24" spans="1:5" ht="21" thickBot="1">
      <c r="A24" s="36"/>
      <c r="B24" s="37"/>
      <c r="C24" s="37"/>
      <c r="D24" s="37"/>
      <c r="E24" s="37"/>
    </row>
    <row r="25" spans="1:5" ht="21" thickBot="1">
      <c r="A25" s="38" t="s">
        <v>94</v>
      </c>
      <c r="B25" s="39">
        <v>0</v>
      </c>
      <c r="C25" s="39"/>
      <c r="D25" s="39">
        <v>0</v>
      </c>
      <c r="E25" s="40">
        <v>0</v>
      </c>
    </row>
    <row r="26" spans="1:5" ht="20.25">
      <c r="A26" s="1"/>
      <c r="B26" s="1"/>
      <c r="C26" s="1"/>
      <c r="D26" s="1"/>
      <c r="E26" s="1"/>
    </row>
    <row r="27" spans="1:5" ht="20.25">
      <c r="A27" s="41" t="s">
        <v>186</v>
      </c>
      <c r="B27" s="41"/>
      <c r="C27" s="41" t="s">
        <v>187</v>
      </c>
      <c r="D27" s="41"/>
      <c r="E27" s="41"/>
    </row>
    <row r="28" spans="1:5" ht="20.25">
      <c r="A28" s="41"/>
      <c r="B28" s="41"/>
      <c r="C28" s="41"/>
      <c r="D28" s="41"/>
      <c r="E28" s="41"/>
    </row>
    <row r="29" spans="1:5" ht="18">
      <c r="A29" s="188" t="s">
        <v>194</v>
      </c>
    </row>
    <row r="30" spans="1:5" ht="18">
      <c r="A30" s="188"/>
    </row>
    <row r="31" spans="1:5" ht="18">
      <c r="A31" s="188"/>
    </row>
  </sheetData>
  <dataConsolidate/>
  <mergeCells count="4">
    <mergeCell ref="A5:E5"/>
    <mergeCell ref="A2:E2"/>
    <mergeCell ref="A3:E3"/>
    <mergeCell ref="A4:E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2017-12-03T12:44:53Z</cp:lastPrinted>
  <dcterms:created xsi:type="dcterms:W3CDTF">2007-11-26T13:30:35Z</dcterms:created>
  <dcterms:modified xsi:type="dcterms:W3CDTF">2020-05-12T10:57:59Z</dcterms:modified>
</cp:coreProperties>
</file>