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05" windowWidth="15480" windowHeight="11580"/>
  </bookViews>
  <sheets>
    <sheet name="JLP(R)FP-Ril" sheetId="5" r:id="rId1"/>
    <sheet name="OPĆI DIO" sheetId="6" r:id="rId2"/>
  </sheets>
  <calcPr calcId="125725"/>
</workbook>
</file>

<file path=xl/calcChain.xml><?xml version="1.0" encoding="utf-8"?>
<calcChain xmlns="http://schemas.openxmlformats.org/spreadsheetml/2006/main">
  <c r="C45" i="5"/>
  <c r="C47"/>
  <c r="C49"/>
  <c r="C50"/>
  <c r="C54"/>
  <c r="C55"/>
  <c r="C56"/>
  <c r="C57"/>
  <c r="C58"/>
  <c r="C59"/>
  <c r="C60"/>
  <c r="C61"/>
  <c r="C63"/>
  <c r="C64"/>
  <c r="C66"/>
  <c r="C67"/>
  <c r="C70"/>
  <c r="C71"/>
  <c r="C72"/>
  <c r="C73"/>
  <c r="C74"/>
  <c r="C75"/>
  <c r="C76"/>
  <c r="C78"/>
  <c r="C79"/>
  <c r="C80"/>
  <c r="C81"/>
  <c r="C82"/>
  <c r="C84"/>
  <c r="C85"/>
  <c r="C87"/>
  <c r="C88"/>
  <c r="C90"/>
  <c r="C93"/>
  <c r="C94"/>
  <c r="C95"/>
  <c r="C96"/>
  <c r="C97"/>
  <c r="C99"/>
  <c r="C100"/>
  <c r="C101"/>
  <c r="C102"/>
  <c r="C104"/>
  <c r="C105"/>
  <c r="C106"/>
  <c r="C107"/>
  <c r="C109"/>
  <c r="C110"/>
  <c r="C111"/>
  <c r="C112"/>
  <c r="C113"/>
  <c r="C115"/>
  <c r="C116"/>
  <c r="C117"/>
  <c r="C118"/>
  <c r="C120"/>
  <c r="C122"/>
  <c r="C123"/>
  <c r="C124"/>
  <c r="C125"/>
  <c r="C127"/>
  <c r="C128"/>
  <c r="C129"/>
  <c r="C131"/>
  <c r="C132"/>
  <c r="C133"/>
  <c r="C134"/>
  <c r="C135"/>
  <c r="C136"/>
  <c r="C139"/>
  <c r="C140"/>
  <c r="C143"/>
  <c r="C144"/>
  <c r="C145"/>
  <c r="C147"/>
  <c r="C149"/>
  <c r="C151"/>
  <c r="C152"/>
  <c r="C153"/>
  <c r="C154"/>
  <c r="C156"/>
  <c r="C157"/>
  <c r="C161"/>
  <c r="C162"/>
  <c r="C163"/>
  <c r="C164"/>
  <c r="C166"/>
  <c r="C167"/>
  <c r="C168"/>
  <c r="C172"/>
  <c r="C173"/>
  <c r="C174"/>
  <c r="C176"/>
  <c r="C177"/>
  <c r="C178"/>
  <c r="C180"/>
  <c r="C181"/>
  <c r="C182"/>
  <c r="C184"/>
  <c r="C185"/>
  <c r="C188"/>
  <c r="C189"/>
  <c r="C190"/>
  <c r="C191"/>
  <c r="C192"/>
  <c r="C193"/>
  <c r="K114" l="1"/>
  <c r="H179" l="1"/>
  <c r="H130"/>
  <c r="H121"/>
  <c r="H114"/>
  <c r="H108"/>
  <c r="H103"/>
  <c r="H98"/>
  <c r="H83"/>
  <c r="H77"/>
  <c r="F114"/>
  <c r="F130"/>
  <c r="F103"/>
  <c r="K160"/>
  <c r="K159" s="1"/>
  <c r="H170" l="1"/>
  <c r="H68"/>
  <c r="H91"/>
  <c r="H51" s="1"/>
  <c r="K142"/>
  <c r="N187"/>
  <c r="H169" l="1"/>
  <c r="B11"/>
  <c r="H165" l="1"/>
  <c r="K183"/>
  <c r="K179"/>
  <c r="K171"/>
  <c r="K158"/>
  <c r="K155"/>
  <c r="K150"/>
  <c r="F155"/>
  <c r="F141" s="1"/>
  <c r="K138"/>
  <c r="K137" s="1"/>
  <c r="K130"/>
  <c r="K108"/>
  <c r="K103"/>
  <c r="K98"/>
  <c r="K92"/>
  <c r="K86"/>
  <c r="K77"/>
  <c r="K69"/>
  <c r="K89"/>
  <c r="K53"/>
  <c r="K62"/>
  <c r="F121"/>
  <c r="F83"/>
  <c r="F160"/>
  <c r="F159" s="1"/>
  <c r="F158" s="1"/>
  <c r="F108"/>
  <c r="F98"/>
  <c r="F92"/>
  <c r="F86"/>
  <c r="F77"/>
  <c r="F69"/>
  <c r="F53"/>
  <c r="F65"/>
  <c r="N186"/>
  <c r="N169" s="1"/>
  <c r="N165" s="1"/>
  <c r="N92"/>
  <c r="N53"/>
  <c r="N52" s="1"/>
  <c r="N121"/>
  <c r="N138"/>
  <c r="N137" s="1"/>
  <c r="P155"/>
  <c r="P141" s="1"/>
  <c r="P92"/>
  <c r="P91" s="1"/>
  <c r="K91" l="1"/>
  <c r="F91"/>
  <c r="K141"/>
  <c r="K170"/>
  <c r="K169" s="1"/>
  <c r="K165" s="1"/>
  <c r="F68"/>
  <c r="K68"/>
  <c r="P51"/>
  <c r="P42" s="1"/>
  <c r="P194" s="1"/>
  <c r="B12" s="1"/>
  <c r="F52"/>
  <c r="N91"/>
  <c r="N51" s="1"/>
  <c r="N42" s="1"/>
  <c r="N194" s="1"/>
  <c r="K52"/>
  <c r="K51" l="1"/>
  <c r="K42" s="1"/>
  <c r="K194" s="1"/>
  <c r="H42"/>
  <c r="H194" s="1"/>
  <c r="F51"/>
  <c r="F42" s="1"/>
  <c r="F194" s="1"/>
  <c r="B8" i="6"/>
  <c r="G114" i="5" l="1"/>
  <c r="C12" i="6"/>
  <c r="D12" s="1"/>
  <c r="D11" s="1"/>
  <c r="C9"/>
  <c r="D9" s="1"/>
  <c r="D8" s="1"/>
  <c r="T45" i="5"/>
  <c r="U45" s="1"/>
  <c r="T47"/>
  <c r="U47" s="1"/>
  <c r="T49"/>
  <c r="U49" s="1"/>
  <c r="T50"/>
  <c r="U50" s="1"/>
  <c r="T55"/>
  <c r="U55" s="1"/>
  <c r="T56"/>
  <c r="U56" s="1"/>
  <c r="T57"/>
  <c r="U57" s="1"/>
  <c r="T58"/>
  <c r="U58" s="1"/>
  <c r="T59"/>
  <c r="U59" s="1"/>
  <c r="T60"/>
  <c r="U60" s="1"/>
  <c r="T61"/>
  <c r="U61" s="1"/>
  <c r="T63"/>
  <c r="U63" s="1"/>
  <c r="T64"/>
  <c r="U64" s="1"/>
  <c r="T66"/>
  <c r="U66" s="1"/>
  <c r="T67"/>
  <c r="U67" s="1"/>
  <c r="T70"/>
  <c r="U70" s="1"/>
  <c r="T71"/>
  <c r="U71" s="1"/>
  <c r="T72"/>
  <c r="U72" s="1"/>
  <c r="T73"/>
  <c r="U73" s="1"/>
  <c r="T74"/>
  <c r="U74" s="1"/>
  <c r="T75"/>
  <c r="U75" s="1"/>
  <c r="T76"/>
  <c r="U76" s="1"/>
  <c r="T78"/>
  <c r="U78" s="1"/>
  <c r="T79"/>
  <c r="U79" s="1"/>
  <c r="T80"/>
  <c r="U80" s="1"/>
  <c r="T81"/>
  <c r="U81" s="1"/>
  <c r="T82"/>
  <c r="U82" s="1"/>
  <c r="T84"/>
  <c r="U84" s="1"/>
  <c r="T85"/>
  <c r="U85" s="1"/>
  <c r="T87"/>
  <c r="U87" s="1"/>
  <c r="T90"/>
  <c r="U90" s="1"/>
  <c r="T93"/>
  <c r="U93" s="1"/>
  <c r="T94"/>
  <c r="U94" s="1"/>
  <c r="T95"/>
  <c r="U95" s="1"/>
  <c r="T96"/>
  <c r="U96" s="1"/>
  <c r="T97"/>
  <c r="U97" s="1"/>
  <c r="T99"/>
  <c r="U99" s="1"/>
  <c r="T101"/>
  <c r="U101" s="1"/>
  <c r="T102"/>
  <c r="U102" s="1"/>
  <c r="T105"/>
  <c r="U105" s="1"/>
  <c r="T107"/>
  <c r="U107" s="1"/>
  <c r="T109"/>
  <c r="U109" s="1"/>
  <c r="T110"/>
  <c r="U110" s="1"/>
  <c r="T111"/>
  <c r="U111" s="1"/>
  <c r="T112"/>
  <c r="U112" s="1"/>
  <c r="T113"/>
  <c r="U113" s="1"/>
  <c r="T116"/>
  <c r="U116" s="1"/>
  <c r="T117"/>
  <c r="U117" s="1"/>
  <c r="T118"/>
  <c r="U118" s="1"/>
  <c r="T120"/>
  <c r="U120" s="1"/>
  <c r="T122"/>
  <c r="U122" s="1"/>
  <c r="T123"/>
  <c r="U123" s="1"/>
  <c r="T124"/>
  <c r="U124" s="1"/>
  <c r="T125"/>
  <c r="U125" s="1"/>
  <c r="T127"/>
  <c r="U127" s="1"/>
  <c r="T128"/>
  <c r="U128" s="1"/>
  <c r="T129"/>
  <c r="U129" s="1"/>
  <c r="T131"/>
  <c r="U131" s="1"/>
  <c r="T132"/>
  <c r="U132" s="1"/>
  <c r="T133"/>
  <c r="U133" s="1"/>
  <c r="T134"/>
  <c r="U134" s="1"/>
  <c r="T135"/>
  <c r="U135" s="1"/>
  <c r="T136"/>
  <c r="U136" s="1"/>
  <c r="T139"/>
  <c r="U139" s="1"/>
  <c r="T140"/>
  <c r="U140" s="1"/>
  <c r="T143"/>
  <c r="U143" s="1"/>
  <c r="T144"/>
  <c r="U144" s="1"/>
  <c r="T145"/>
  <c r="U145" s="1"/>
  <c r="T147"/>
  <c r="U147" s="1"/>
  <c r="T149"/>
  <c r="U149" s="1"/>
  <c r="T152"/>
  <c r="U152" s="1"/>
  <c r="T153"/>
  <c r="U153" s="1"/>
  <c r="T156"/>
  <c r="U156" s="1"/>
  <c r="T157"/>
  <c r="U157" s="1"/>
  <c r="T161"/>
  <c r="U161" s="1"/>
  <c r="T163"/>
  <c r="U163" s="1"/>
  <c r="T164"/>
  <c r="U164" s="1"/>
  <c r="T166"/>
  <c r="U166" s="1"/>
  <c r="T167"/>
  <c r="U167" s="1"/>
  <c r="T168"/>
  <c r="U168" s="1"/>
  <c r="T172"/>
  <c r="U172" s="1"/>
  <c r="T173"/>
  <c r="U173" s="1"/>
  <c r="T174"/>
  <c r="U174" s="1"/>
  <c r="T176"/>
  <c r="U176" s="1"/>
  <c r="T177"/>
  <c r="U177" s="1"/>
  <c r="T178"/>
  <c r="U178" s="1"/>
  <c r="T180"/>
  <c r="U180" s="1"/>
  <c r="T181"/>
  <c r="U181" s="1"/>
  <c r="T182"/>
  <c r="U182" s="1"/>
  <c r="T184"/>
  <c r="U184" s="1"/>
  <c r="T185"/>
  <c r="U185" s="1"/>
  <c r="T188"/>
  <c r="U188" s="1"/>
  <c r="T189"/>
  <c r="U189" s="1"/>
  <c r="T190"/>
  <c r="U190" s="1"/>
  <c r="T191"/>
  <c r="U191" s="1"/>
  <c r="T192"/>
  <c r="U192" s="1"/>
  <c r="T193"/>
  <c r="U193" s="1"/>
  <c r="B11" i="6"/>
  <c r="E53" i="5"/>
  <c r="T54"/>
  <c r="U54" s="1"/>
  <c r="T100"/>
  <c r="U100" s="1"/>
  <c r="T115"/>
  <c r="U115" s="1"/>
  <c r="J183"/>
  <c r="C183" s="1"/>
  <c r="J179"/>
  <c r="C179" s="1"/>
  <c r="J187"/>
  <c r="C187" s="1"/>
  <c r="J175"/>
  <c r="C175" s="1"/>
  <c r="J171"/>
  <c r="C171" s="1"/>
  <c r="J160"/>
  <c r="J159" s="1"/>
  <c r="J158" s="1"/>
  <c r="J155"/>
  <c r="J150"/>
  <c r="J148"/>
  <c r="C148" s="1"/>
  <c r="J146"/>
  <c r="J142"/>
  <c r="C142" s="1"/>
  <c r="J138"/>
  <c r="J130"/>
  <c r="J126"/>
  <c r="J121"/>
  <c r="J119"/>
  <c r="C119" s="1"/>
  <c r="J114"/>
  <c r="J108"/>
  <c r="J103"/>
  <c r="J98"/>
  <c r="J92"/>
  <c r="J89"/>
  <c r="C89" s="1"/>
  <c r="J86"/>
  <c r="J83"/>
  <c r="J77"/>
  <c r="J69"/>
  <c r="J65"/>
  <c r="C65" s="1"/>
  <c r="J62"/>
  <c r="C62" s="1"/>
  <c r="J53"/>
  <c r="E121"/>
  <c r="E69"/>
  <c r="C69" s="1"/>
  <c r="E146"/>
  <c r="C146" s="1"/>
  <c r="E77"/>
  <c r="C77" s="1"/>
  <c r="E86"/>
  <c r="C86" s="1"/>
  <c r="E126"/>
  <c r="C126" s="1"/>
  <c r="E130"/>
  <c r="C130" s="1"/>
  <c r="E92"/>
  <c r="E155"/>
  <c r="C155" s="1"/>
  <c r="E160"/>
  <c r="C160" s="1"/>
  <c r="E108"/>
  <c r="C108" s="1"/>
  <c r="E103"/>
  <c r="C103" s="1"/>
  <c r="E98"/>
  <c r="C98" s="1"/>
  <c r="E83"/>
  <c r="C83" s="1"/>
  <c r="M138"/>
  <c r="M137" s="1"/>
  <c r="M92"/>
  <c r="M91" s="1"/>
  <c r="M53"/>
  <c r="M52" s="1"/>
  <c r="I52"/>
  <c r="I51" s="1"/>
  <c r="I46"/>
  <c r="I43" s="1"/>
  <c r="D121"/>
  <c r="C121" s="1"/>
  <c r="D44"/>
  <c r="C44" s="1"/>
  <c r="D46"/>
  <c r="C46" s="1"/>
  <c r="D48"/>
  <c r="C48" s="1"/>
  <c r="D150"/>
  <c r="C150" s="1"/>
  <c r="C8" i="6"/>
  <c r="G91" i="5" l="1"/>
  <c r="C114"/>
  <c r="C138"/>
  <c r="C92"/>
  <c r="T92" s="1"/>
  <c r="U92" s="1"/>
  <c r="C53"/>
  <c r="T179"/>
  <c r="U179" s="1"/>
  <c r="G51"/>
  <c r="G42" s="1"/>
  <c r="G194" s="1"/>
  <c r="T150"/>
  <c r="U150" s="1"/>
  <c r="T46"/>
  <c r="U46" s="1"/>
  <c r="D91"/>
  <c r="T121"/>
  <c r="U121" s="1"/>
  <c r="T83"/>
  <c r="U83" s="1"/>
  <c r="T103"/>
  <c r="U103" s="1"/>
  <c r="T160"/>
  <c r="U160" s="1"/>
  <c r="T126"/>
  <c r="U126" s="1"/>
  <c r="T77"/>
  <c r="U77" s="1"/>
  <c r="T65"/>
  <c r="U65" s="1"/>
  <c r="T142"/>
  <c r="U142" s="1"/>
  <c r="T148"/>
  <c r="U148" s="1"/>
  <c r="T175"/>
  <c r="U175" s="1"/>
  <c r="T48"/>
  <c r="U48" s="1"/>
  <c r="T44"/>
  <c r="U44" s="1"/>
  <c r="T98"/>
  <c r="U98" s="1"/>
  <c r="T108"/>
  <c r="U108" s="1"/>
  <c r="T155"/>
  <c r="U155" s="1"/>
  <c r="T130"/>
  <c r="U130" s="1"/>
  <c r="T86"/>
  <c r="U86" s="1"/>
  <c r="T62"/>
  <c r="U62" s="1"/>
  <c r="T89"/>
  <c r="U89" s="1"/>
  <c r="T119"/>
  <c r="U119" s="1"/>
  <c r="T171"/>
  <c r="U171" s="1"/>
  <c r="T187"/>
  <c r="U187" s="1"/>
  <c r="T183"/>
  <c r="U183" s="1"/>
  <c r="T53"/>
  <c r="U53" s="1"/>
  <c r="T138"/>
  <c r="U138" s="1"/>
  <c r="M51"/>
  <c r="M42" s="1"/>
  <c r="M194" s="1"/>
  <c r="B13" s="1"/>
  <c r="E141"/>
  <c r="J68"/>
  <c r="T69"/>
  <c r="U69" s="1"/>
  <c r="J52"/>
  <c r="J91"/>
  <c r="J137"/>
  <c r="J141"/>
  <c r="I42"/>
  <c r="I194" s="1"/>
  <c r="E91"/>
  <c r="E52"/>
  <c r="C52" s="1"/>
  <c r="D43"/>
  <c r="C43" s="1"/>
  <c r="E159"/>
  <c r="C159" s="1"/>
  <c r="C11" i="6"/>
  <c r="D141" i="5"/>
  <c r="E68"/>
  <c r="C68" s="1"/>
  <c r="T146"/>
  <c r="U146" s="1"/>
  <c r="J186"/>
  <c r="C186" s="1"/>
  <c r="J170"/>
  <c r="C170" s="1"/>
  <c r="T114"/>
  <c r="U114" s="1"/>
  <c r="C137" l="1"/>
  <c r="T137" s="1"/>
  <c r="U137" s="1"/>
  <c r="C141"/>
  <c r="C91"/>
  <c r="T91" s="1"/>
  <c r="U91" s="1"/>
  <c r="J51"/>
  <c r="T186"/>
  <c r="U186" s="1"/>
  <c r="T68"/>
  <c r="U68" s="1"/>
  <c r="T141"/>
  <c r="U141" s="1"/>
  <c r="T159"/>
  <c r="U159" s="1"/>
  <c r="T52"/>
  <c r="U52" s="1"/>
  <c r="E51"/>
  <c r="J42"/>
  <c r="T170"/>
  <c r="U170" s="1"/>
  <c r="J169"/>
  <c r="C169" s="1"/>
  <c r="E158"/>
  <c r="C158" s="1"/>
  <c r="T43"/>
  <c r="U43" s="1"/>
  <c r="D51"/>
  <c r="C51" s="1"/>
  <c r="T51" l="1"/>
  <c r="U51" s="1"/>
  <c r="T158"/>
  <c r="U158" s="1"/>
  <c r="D42"/>
  <c r="T169"/>
  <c r="U169" s="1"/>
  <c r="J165"/>
  <c r="C165" s="1"/>
  <c r="E42"/>
  <c r="C42" l="1"/>
  <c r="D194"/>
  <c r="T42"/>
  <c r="U42" s="1"/>
  <c r="E194"/>
  <c r="T165"/>
  <c r="U165" s="1"/>
  <c r="J194"/>
  <c r="B10" s="1"/>
  <c r="C194" l="1"/>
  <c r="B8"/>
  <c r="B14" s="1"/>
  <c r="B16" s="1"/>
  <c r="T194"/>
  <c r="U194" s="1"/>
</calcChain>
</file>

<file path=xl/sharedStrings.xml><?xml version="1.0" encoding="utf-8"?>
<sst xmlns="http://schemas.openxmlformats.org/spreadsheetml/2006/main" count="227" uniqueCount="202">
  <si>
    <t>Naziv računa</t>
  </si>
  <si>
    <t>Donacije</t>
  </si>
  <si>
    <t>Ostali nespomenuti rashodi poslovanja</t>
  </si>
  <si>
    <t xml:space="preserve">Rashodi za materijal i energiju </t>
  </si>
  <si>
    <t xml:space="preserve">Rashodi za usluge </t>
  </si>
  <si>
    <t>Financijski rashodi</t>
  </si>
  <si>
    <t xml:space="preserve">Ostali financijski rashodi </t>
  </si>
  <si>
    <t xml:space="preserve">Rashodi za zaposlene </t>
  </si>
  <si>
    <t>Prihodi za posebne namjene</t>
  </si>
  <si>
    <t>Opći prihodi i primici</t>
  </si>
  <si>
    <t>M.P.</t>
  </si>
  <si>
    <t>Pomoći</t>
  </si>
  <si>
    <t>Obrazac JLP(R)S FP-RiI</t>
  </si>
  <si>
    <t>Korisnik proračuna</t>
  </si>
  <si>
    <t>Prihodi i primici</t>
  </si>
  <si>
    <t>Ukupno</t>
  </si>
  <si>
    <t>Brojčana oznaka i naziv glavnog programa</t>
  </si>
  <si>
    <t>Račun rashoda/izdatka</t>
  </si>
  <si>
    <t>Ostali rashodi za zaposlene</t>
  </si>
  <si>
    <t>Materijalni rashodi</t>
  </si>
  <si>
    <t xml:space="preserve">Plaće   </t>
  </si>
  <si>
    <t xml:space="preserve">Rashodi za nabavu proizvodne dugotrajne imovine </t>
  </si>
  <si>
    <t xml:space="preserve">Postrojenja i oprema </t>
  </si>
  <si>
    <t xml:space="preserve">Knjige, umjetnička djela </t>
  </si>
  <si>
    <t>Namjenski primici od zaduživ.</t>
  </si>
  <si>
    <t xml:space="preserve">UKUPNO </t>
  </si>
  <si>
    <t>Doprinosi na plaće</t>
  </si>
  <si>
    <t>Nakn.tr.osob.izvan rad.odn.</t>
  </si>
  <si>
    <t>Ulaganja u računalne prog.</t>
  </si>
  <si>
    <t>Plaće za redovan rad</t>
  </si>
  <si>
    <t>Ostal rashodi za zaposlene</t>
  </si>
  <si>
    <t>Dop.za obv.zdrav.osig.</t>
  </si>
  <si>
    <t>Dop.za obv.zdr.os.u sl.nez.</t>
  </si>
  <si>
    <t>Službena putovanja</t>
  </si>
  <si>
    <t>Naknade za prijevoz</t>
  </si>
  <si>
    <t>Stručno usavršavanje</t>
  </si>
  <si>
    <t>Uredski materijal</t>
  </si>
  <si>
    <t>Električna energija</t>
  </si>
  <si>
    <t>Mat.i dij.za tek.i inv.održ.</t>
  </si>
  <si>
    <t>Sitan inventar i auto gume</t>
  </si>
  <si>
    <t>Usluge tel.,pošte i prijevoza</t>
  </si>
  <si>
    <t>Usl. Tek.i inv.održ.opreme</t>
  </si>
  <si>
    <t>Usl. Promidžbe i informiranja</t>
  </si>
  <si>
    <t>Komunalne usluge</t>
  </si>
  <si>
    <t>Zdravst. I veterin.usluge</t>
  </si>
  <si>
    <t>Intelektualne i osobne usluge</t>
  </si>
  <si>
    <t>Računalne usluge</t>
  </si>
  <si>
    <t>Ostale usluge</t>
  </si>
  <si>
    <t>Reprezentacija</t>
  </si>
  <si>
    <t>Članarine</t>
  </si>
  <si>
    <t>Bank.usl.i usl.plat.prometa</t>
  </si>
  <si>
    <t>Uredska oprema i namještaj</t>
  </si>
  <si>
    <t>Komunikacijska oprema</t>
  </si>
  <si>
    <t>Sportska i glazbena oprema</t>
  </si>
  <si>
    <t>Ostala oprema</t>
  </si>
  <si>
    <t>Knjige</t>
  </si>
  <si>
    <t>Zatezne kamate</t>
  </si>
  <si>
    <t>Premije osiguranja</t>
  </si>
  <si>
    <t>Pristojbe i naknade</t>
  </si>
  <si>
    <t>Oprema za održavanje i zaštitu</t>
  </si>
  <si>
    <t>Nakn. Za koriš. Osob. Aut. U sl. svrhe</t>
  </si>
  <si>
    <t>Sl.rad.i zašt.odjeća i obuća</t>
  </si>
  <si>
    <t>Prihodi od financijske imovine</t>
  </si>
  <si>
    <t>Naknade troškova zaposlenima</t>
  </si>
  <si>
    <t>Zakupnine i najamnine</t>
  </si>
  <si>
    <t>Nematerijalna imovina</t>
  </si>
  <si>
    <t>Ostala prava</t>
  </si>
  <si>
    <t>Rashodi za nabavu neproizvedene dugotrajne imovine</t>
  </si>
  <si>
    <t>Negativne tečajne razlike</t>
  </si>
  <si>
    <t>GLAZBENA ŠKOLA JOSIPA RUNJANINA</t>
  </si>
  <si>
    <t>01 Glazbena škola Josipa Runjanina Vinkovci</t>
  </si>
  <si>
    <t>Vlastiti</t>
  </si>
  <si>
    <t>Državni proračun- MZO</t>
  </si>
  <si>
    <t>Županijski proračun</t>
  </si>
  <si>
    <t>Gradski  proračun- DEC.</t>
  </si>
  <si>
    <t>Gradski proračun</t>
  </si>
  <si>
    <t>Materijal i sirovine</t>
  </si>
  <si>
    <t>Umjetnička djela- izložena u galerijama</t>
  </si>
  <si>
    <t>Brojčana oznaka i naziv programa:  8532 Tehničko i strukovno obrazovanje</t>
  </si>
  <si>
    <t>Brojčana oznaka funkcijske klasifikacije:   912 Osnovno obrazovanje</t>
  </si>
  <si>
    <t>Brojčana oznaka lokacijske klasifikacije:   487 Vinkovci</t>
  </si>
  <si>
    <t>Dnevnice za sl. put u zemlji</t>
  </si>
  <si>
    <t>Dnevnice za sl.put u inozemstvu</t>
  </si>
  <si>
    <t>Naknada za smještaj na sl.put u zemlji</t>
  </si>
  <si>
    <t>Naknada za smještaj na sl. putu u inozemstvu</t>
  </si>
  <si>
    <t>Naknade za prijevoz na sl.putu u zemlji</t>
  </si>
  <si>
    <t>Naknade za prijevoz na sl.putu u inozemstvu</t>
  </si>
  <si>
    <t>Dnevnice Per Diem</t>
  </si>
  <si>
    <t>Seminari,savjetovanja i simpoziji</t>
  </si>
  <si>
    <t>Tečajevi i stručni ispiti</t>
  </si>
  <si>
    <t>Ostale naknade tr.zaposlenima</t>
  </si>
  <si>
    <t>Literatura,publik.,časop.i glasila</t>
  </si>
  <si>
    <t>Arhivski materijal</t>
  </si>
  <si>
    <t>Mater.i sred.za čišć.i održavanje</t>
  </si>
  <si>
    <t>Mater.za higij.potrebe i njegu</t>
  </si>
  <si>
    <t>Ostali mater.za potrebe red.poslov.</t>
  </si>
  <si>
    <t>Topla voda, toplana</t>
  </si>
  <si>
    <t>Plin</t>
  </si>
  <si>
    <t>Motorni benzin i dizel gorivo</t>
  </si>
  <si>
    <t>Ostali mater.za proiz.energ,ugljen, drvo</t>
  </si>
  <si>
    <t>Usluge telefona,telefaxa</t>
  </si>
  <si>
    <t>Poštarina, pisma,tiskanice</t>
  </si>
  <si>
    <t>Mat.i dij.za tek.i inv.održ. Građ.objekata</t>
  </si>
  <si>
    <t>Ostali mat.i dijelovi za tek.i inv.održ.</t>
  </si>
  <si>
    <t>Tisak</t>
  </si>
  <si>
    <t>Ostale usluge promidž.i inform.</t>
  </si>
  <si>
    <t>Uslug.tek.i inv.održ.građ.objekata</t>
  </si>
  <si>
    <t>Usluge tek. I invest.održ.postr. I opreme</t>
  </si>
  <si>
    <t>Usluge tek. I invest.održ.prijevoz.sredst.</t>
  </si>
  <si>
    <t>Opskrba vodom</t>
  </si>
  <si>
    <t>Iznašanje i odvoz smeća</t>
  </si>
  <si>
    <t>Deratizacija i dezinsekcija</t>
  </si>
  <si>
    <t>Dimnjačarske i ekološke usluge</t>
  </si>
  <si>
    <t>Ostale komunalne usluge</t>
  </si>
  <si>
    <t>Zakupnine i najamnine za građ.objekte</t>
  </si>
  <si>
    <t>Zakupnine i najamnine za opremu</t>
  </si>
  <si>
    <t>Obvezni i preventivni zdravst.pregl.zap.</t>
  </si>
  <si>
    <t>Autorski honorari</t>
  </si>
  <si>
    <t>Ugovori o djelu</t>
  </si>
  <si>
    <t>Usluge odvjetnika i pravnog savjetovanja</t>
  </si>
  <si>
    <t>Ostale intelektualne usluge</t>
  </si>
  <si>
    <t>Usluge razvoja sotvarea</t>
  </si>
  <si>
    <t>Ostale računalne usluge</t>
  </si>
  <si>
    <t>Film i izrada fotografija</t>
  </si>
  <si>
    <t>Usluga čuvanja imovine i osoba</t>
  </si>
  <si>
    <t>Ostale nespomenute usluge</t>
  </si>
  <si>
    <t>Premija osiguranja zaposlenih</t>
  </si>
  <si>
    <t>Tuzemne članarine</t>
  </si>
  <si>
    <t>Usluge banaka</t>
  </si>
  <si>
    <t>Rashodi protokola(vijenci,svijeće,cvijeće)</t>
  </si>
  <si>
    <t>Grafičke i tiskars.usl.,usluge kopiranja,uvezivanja</t>
  </si>
  <si>
    <t>Naknade troškova službenog puta</t>
  </si>
  <si>
    <t>Računala i računalna oprema</t>
  </si>
  <si>
    <t>Ostala uredska oprema</t>
  </si>
  <si>
    <t>Ostala oprema za održavanje i zaštitu</t>
  </si>
  <si>
    <t>Glazbeni instrumenti i oprema</t>
  </si>
  <si>
    <t>Djela likovnih umjetnika</t>
  </si>
  <si>
    <t>Javnobilježničke pristojbe</t>
  </si>
  <si>
    <t>Premija osiguranja prijevoz.sredstava</t>
  </si>
  <si>
    <t>Premija osiguranja ostale imovine</t>
  </si>
  <si>
    <t>Naknada ostalih troškova</t>
  </si>
  <si>
    <t>Usluge pri registraciji prijevoz.sredstava</t>
  </si>
  <si>
    <t>Usluge ažuriranja računalnih baza</t>
  </si>
  <si>
    <t>Ostale zakupnine i najamine</t>
  </si>
  <si>
    <t>Ostale usluge za komunikaciju i prijevoz</t>
  </si>
  <si>
    <t>Rent a car i taxy prijevoz</t>
  </si>
  <si>
    <t>Usluge interneta</t>
  </si>
  <si>
    <t>Zakupnine i najamnine za prijevozna sredstva</t>
  </si>
  <si>
    <t>Čišćenje i pranje</t>
  </si>
  <si>
    <t>Ostale usluge tek.invest.održavanja</t>
  </si>
  <si>
    <t>Uredski namještaj</t>
  </si>
  <si>
    <t>Oprema za ventilaciju,grijanje i hlađenje</t>
  </si>
  <si>
    <t>Vlastiti prihodi</t>
  </si>
  <si>
    <t>Brojčana oznaka i naziv aktivnosti:  01887211</t>
  </si>
  <si>
    <t>Ravnatelj:</t>
  </si>
  <si>
    <t xml:space="preserve">(Darko Domaćinović) </t>
  </si>
  <si>
    <t>Telefoni i ostali uređaji</t>
  </si>
  <si>
    <t>Novč.naknada zbog nezapoš.invalida</t>
  </si>
  <si>
    <t xml:space="preserve"> Procjena 2020.</t>
  </si>
  <si>
    <t>Prihodi od nefin. Im. i nadoknade šteta s osnova osiguranja</t>
  </si>
  <si>
    <t>Procjena 2020.</t>
  </si>
  <si>
    <t>Radio i TV prijemnici</t>
  </si>
  <si>
    <t>Ostala komunikacijska oprema</t>
  </si>
  <si>
    <t>Oprema za održavanje prostorija</t>
  </si>
  <si>
    <t>PRIHODI UKUPNO</t>
  </si>
  <si>
    <t>PRIHODI POSLOVANJA</t>
  </si>
  <si>
    <t>PRIHODI OD PRODAJE NEFINANCIJSKE IMOVINE</t>
  </si>
  <si>
    <t>RASHODI UKUPNO</t>
  </si>
  <si>
    <t>RASHODI POSLOVANJA</t>
  </si>
  <si>
    <t>RASHODI ZA NEFINANCIJSKU IMOVINU</t>
  </si>
  <si>
    <t>RAZLIKA- VIŠAK / MANJAK</t>
  </si>
  <si>
    <t>VIŠAK / MANJAK IZ PRETHODNE GODINE</t>
  </si>
  <si>
    <t>PRIMICI OD FINANCIJSKE IMOVINE I ZADUŽIVANJA</t>
  </si>
  <si>
    <t>IZDACI ZA FINANCIJSU IMOVINU I OTPLATU ZAJMOVA</t>
  </si>
  <si>
    <t>NETO FINANCIRANJE</t>
  </si>
  <si>
    <t>VIŠAK / MANJAK + NETO FINANCIRANJE</t>
  </si>
  <si>
    <t>Ravnatelj: ______________________</t>
  </si>
  <si>
    <t>Predsjednik Školskog odbora: ______________________</t>
  </si>
  <si>
    <t>Projekcija plana za 2020.</t>
  </si>
  <si>
    <t xml:space="preserve">OPĆI DIO </t>
  </si>
  <si>
    <t>Plan 2019.</t>
  </si>
  <si>
    <t>Procjena 2021.</t>
  </si>
  <si>
    <t xml:space="preserve">Plan 2019. </t>
  </si>
  <si>
    <t xml:space="preserve"> Procjena 2021.</t>
  </si>
  <si>
    <t>PROJEKCIJA PLANA ZA 2020. I 2021. GODINU</t>
  </si>
  <si>
    <t xml:space="preserve">Novi plan za 2019. </t>
  </si>
  <si>
    <t>Projekcija plana za 2021.</t>
  </si>
  <si>
    <t xml:space="preserve">Pokrivanje manjka iz 2018. </t>
  </si>
  <si>
    <t>AKCIJSKI PLAN SMANJENJA MANJKA IZ PRETHODNE GODINE</t>
  </si>
  <si>
    <t xml:space="preserve">Manjak u 2018. godini </t>
  </si>
  <si>
    <t xml:space="preserve">PLAN SMANJENJA MANJKA ZA 2019. GODINU </t>
  </si>
  <si>
    <t xml:space="preserve">I. IZMJENE I DOPUNE - Plan rashoda i izdataka 2019. i procjene 2020. i 2021. </t>
  </si>
  <si>
    <t>Povećanje/smanjenje</t>
  </si>
  <si>
    <t>Promidžbeni materijali</t>
  </si>
  <si>
    <t>Usluge platnog prometa</t>
  </si>
  <si>
    <t xml:space="preserve">I. IZMJENA I DOPUNA FINANCIJSKOG PLANA GLAZBENE ŠKOLE JOSIPA RUNJANINA ZA 2019. </t>
  </si>
  <si>
    <t>Elektronski mediji</t>
  </si>
  <si>
    <t>Auto gume</t>
  </si>
  <si>
    <t>Sudske pristojbe</t>
  </si>
  <si>
    <t>Ostale pristojbe i naknade</t>
  </si>
  <si>
    <t xml:space="preserve">                                 M.P.                                 04.06.2019.</t>
  </si>
  <si>
    <t>Datum: 04.06.2019.</t>
  </si>
</sst>
</file>

<file path=xl/styles.xml><?xml version="1.0" encoding="utf-8"?>
<styleSheet xmlns="http://schemas.openxmlformats.org/spreadsheetml/2006/main">
  <numFmts count="2">
    <numFmt numFmtId="43" formatCode="_-* #,##0.00\ _k_n_-;\-* #,##0.00\ _k_n_-;_-* &quot;-&quot;??\ _k_n_-;_-@_-"/>
    <numFmt numFmtId="164" formatCode="#,##0.00\ _k_n"/>
  </numFmts>
  <fonts count="30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b/>
      <i/>
      <sz val="14"/>
      <name val="Arial"/>
      <family val="2"/>
      <charset val="238"/>
    </font>
    <font>
      <sz val="14"/>
      <name val="Times New Roman"/>
      <family val="1"/>
    </font>
    <font>
      <b/>
      <sz val="14"/>
      <name val="Arial"/>
      <family val="2"/>
      <charset val="238"/>
    </font>
    <font>
      <sz val="14"/>
      <name val="Arial"/>
      <family val="2"/>
      <charset val="238"/>
    </font>
    <font>
      <sz val="14"/>
      <name val="Arial Narrow"/>
      <family val="2"/>
      <charset val="238"/>
    </font>
    <font>
      <b/>
      <i/>
      <sz val="14"/>
      <name val="Times New Roman"/>
      <family val="1"/>
    </font>
    <font>
      <b/>
      <sz val="14"/>
      <name val="Times New Roman"/>
      <family val="1"/>
    </font>
    <font>
      <b/>
      <sz val="14"/>
      <color theme="0"/>
      <name val="Arial"/>
      <family val="2"/>
      <charset val="238"/>
    </font>
    <font>
      <sz val="14"/>
      <color theme="0"/>
      <name val="Arial"/>
      <family val="2"/>
      <charset val="238"/>
    </font>
    <font>
      <b/>
      <sz val="14"/>
      <name val="Times New Roman"/>
      <family val="1"/>
      <charset val="238"/>
    </font>
    <font>
      <i/>
      <sz val="14"/>
      <name val="Arial"/>
      <family val="2"/>
      <charset val="238"/>
    </font>
    <font>
      <b/>
      <sz val="14"/>
      <color theme="1" tint="4.9989318521683403E-2"/>
      <name val="Arial"/>
      <family val="2"/>
      <charset val="238"/>
    </font>
    <font>
      <b/>
      <sz val="14"/>
      <color theme="1"/>
      <name val="Arial"/>
      <family val="2"/>
      <charset val="238"/>
    </font>
    <font>
      <sz val="14"/>
      <color theme="1"/>
      <name val="Arial"/>
      <family val="2"/>
      <charset val="238"/>
    </font>
    <font>
      <sz val="10"/>
      <name val="Arial"/>
      <family val="2"/>
      <charset val="238"/>
    </font>
    <font>
      <b/>
      <sz val="16"/>
      <color theme="1"/>
      <name val="Calibri"/>
      <family val="2"/>
      <charset val="238"/>
      <scheme val="minor"/>
    </font>
    <font>
      <b/>
      <sz val="16"/>
      <name val="Arial"/>
      <family val="2"/>
      <charset val="238"/>
    </font>
    <font>
      <sz val="16"/>
      <name val="Arial"/>
      <family val="2"/>
      <charset val="238"/>
    </font>
    <font>
      <sz val="16"/>
      <name val="Times New Roman"/>
      <family val="1"/>
    </font>
    <font>
      <sz val="16"/>
      <name val="Times New Roman"/>
      <family val="1"/>
      <charset val="238"/>
    </font>
    <font>
      <i/>
      <sz val="16"/>
      <name val="Arial"/>
      <family val="2"/>
      <charset val="238"/>
    </font>
    <font>
      <b/>
      <sz val="16"/>
      <name val="Times New Roman"/>
      <family val="1"/>
      <charset val="238"/>
    </font>
    <font>
      <b/>
      <sz val="14"/>
      <color rgb="FFFFFFFF"/>
      <name val="Arial"/>
      <family val="2"/>
      <charset val="238"/>
    </font>
    <font>
      <sz val="14"/>
      <color rgb="FFFFFFFF"/>
      <name val="Arial"/>
      <family val="2"/>
      <charset val="238"/>
    </font>
  </fonts>
  <fills count="1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1" tint="4.9989318521683403E-2"/>
        <bgColor indexed="64"/>
      </patternFill>
    </fill>
    <fill>
      <patternFill patternType="solid">
        <fgColor rgb="FF000000"/>
        <bgColor rgb="FF000000"/>
      </patternFill>
    </fill>
    <fill>
      <patternFill patternType="solid">
        <fgColor rgb="FFD8D8D8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rgb="FF000000"/>
      </patternFill>
    </fill>
  </fills>
  <borders count="5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9">
    <xf numFmtId="0" fontId="0" fillId="0" borderId="0"/>
    <xf numFmtId="0" fontId="4" fillId="0" borderId="0"/>
    <xf numFmtId="43" fontId="3" fillId="0" borderId="0" applyFont="0" applyFill="0" applyBorder="0" applyAlignment="0" applyProtection="0"/>
    <xf numFmtId="0" fontId="2" fillId="0" borderId="0"/>
    <xf numFmtId="0" fontId="1" fillId="0" borderId="0"/>
    <xf numFmtId="0" fontId="20" fillId="0" borderId="0"/>
    <xf numFmtId="0" fontId="3" fillId="0" borderId="0"/>
    <xf numFmtId="43" fontId="3" fillId="0" borderId="0" applyFont="0" applyFill="0" applyBorder="0" applyAlignment="0" applyProtection="0"/>
    <xf numFmtId="0" fontId="1" fillId="0" borderId="0"/>
  </cellStyleXfs>
  <cellXfs count="381">
    <xf numFmtId="0" fontId="0" fillId="0" borderId="0" xfId="0"/>
    <xf numFmtId="3" fontId="7" fillId="0" borderId="0" xfId="0" applyNumberFormat="1" applyFont="1"/>
    <xf numFmtId="4" fontId="7" fillId="0" borderId="0" xfId="0" applyNumberFormat="1" applyFont="1"/>
    <xf numFmtId="0" fontId="9" fillId="0" borderId="0" xfId="0" applyFont="1" applyAlignment="1">
      <alignment horizontal="center" wrapText="1"/>
    </xf>
    <xf numFmtId="0" fontId="8" fillId="0" borderId="0" xfId="0" applyNumberFormat="1" applyFont="1" applyAlignment="1">
      <alignment horizontal="center" wrapText="1"/>
    </xf>
    <xf numFmtId="0" fontId="8" fillId="0" borderId="0" xfId="0" applyFont="1" applyAlignment="1">
      <alignment horizontal="center" wrapText="1"/>
    </xf>
    <xf numFmtId="3" fontId="8" fillId="0" borderId="1" xfId="0" quotePrefix="1" applyNumberFormat="1" applyFont="1" applyBorder="1" applyAlignment="1">
      <alignment horizontal="left"/>
    </xf>
    <xf numFmtId="3" fontId="9" fillId="0" borderId="0" xfId="0" applyNumberFormat="1" applyFont="1" applyBorder="1"/>
    <xf numFmtId="4" fontId="9" fillId="0" borderId="0" xfId="0" applyNumberFormat="1" applyFont="1" applyBorder="1"/>
    <xf numFmtId="3" fontId="9" fillId="0" borderId="0" xfId="0" applyNumberFormat="1" applyFont="1" applyBorder="1" applyAlignment="1">
      <alignment wrapText="1"/>
    </xf>
    <xf numFmtId="3" fontId="9" fillId="0" borderId="0" xfId="0" applyNumberFormat="1" applyFont="1"/>
    <xf numFmtId="4" fontId="9" fillId="0" borderId="0" xfId="0" applyNumberFormat="1" applyFont="1"/>
    <xf numFmtId="3" fontId="8" fillId="0" borderId="0" xfId="0" applyNumberFormat="1" applyFont="1" applyAlignment="1">
      <alignment horizontal="left"/>
    </xf>
    <xf numFmtId="3" fontId="8" fillId="0" borderId="0" xfId="0" applyNumberFormat="1" applyFont="1"/>
    <xf numFmtId="4" fontId="8" fillId="0" borderId="0" xfId="0" applyNumberFormat="1" applyFont="1"/>
    <xf numFmtId="3" fontId="9" fillId="0" borderId="0" xfId="0" applyNumberFormat="1" applyFont="1" applyAlignment="1">
      <alignment wrapText="1"/>
    </xf>
    <xf numFmtId="3" fontId="8" fillId="0" borderId="0" xfId="0" quotePrefix="1" applyNumberFormat="1" applyFont="1" applyAlignment="1">
      <alignment horizontal="left"/>
    </xf>
    <xf numFmtId="3" fontId="10" fillId="0" borderId="0" xfId="0" applyNumberFormat="1" applyFont="1" applyBorder="1" applyAlignment="1">
      <alignment horizontal="left" vertical="center" wrapText="1"/>
    </xf>
    <xf numFmtId="0" fontId="10" fillId="0" borderId="0" xfId="0" applyNumberFormat="1" applyFont="1" applyBorder="1" applyAlignment="1">
      <alignment horizontal="center" vertical="center" wrapText="1"/>
    </xf>
    <xf numFmtId="4" fontId="8" fillId="0" borderId="2" xfId="0" applyNumberFormat="1" applyFont="1" applyBorder="1" applyAlignment="1">
      <alignment horizontal="right"/>
    </xf>
    <xf numFmtId="4" fontId="8" fillId="3" borderId="2" xfId="2" applyNumberFormat="1" applyFont="1" applyFill="1" applyBorder="1" applyAlignment="1">
      <alignment horizontal="right"/>
    </xf>
    <xf numFmtId="3" fontId="10" fillId="0" borderId="0" xfId="0" applyNumberFormat="1" applyFont="1" applyAlignment="1">
      <alignment horizontal="center" vertical="center"/>
    </xf>
    <xf numFmtId="3" fontId="10" fillId="4" borderId="0" xfId="0" applyNumberFormat="1" applyFont="1" applyFill="1" applyAlignment="1">
      <alignment horizontal="center" vertical="center"/>
    </xf>
    <xf numFmtId="3" fontId="10" fillId="0" borderId="0" xfId="0" applyNumberFormat="1" applyFont="1" applyAlignment="1">
      <alignment horizontal="left" vertical="center"/>
    </xf>
    <xf numFmtId="4" fontId="8" fillId="0" borderId="2" xfId="0" quotePrefix="1" applyNumberFormat="1" applyFont="1" applyBorder="1" applyAlignment="1">
      <alignment horizontal="right" wrapText="1"/>
    </xf>
    <xf numFmtId="3" fontId="10" fillId="0" borderId="0" xfId="0" applyNumberFormat="1" applyFont="1" applyAlignment="1">
      <alignment horizontal="center"/>
    </xf>
    <xf numFmtId="43" fontId="9" fillId="0" borderId="0" xfId="2" applyFont="1" applyBorder="1"/>
    <xf numFmtId="4" fontId="8" fillId="4" borderId="0" xfId="0" applyNumberFormat="1" applyFont="1" applyFill="1" applyBorder="1"/>
    <xf numFmtId="43" fontId="8" fillId="0" borderId="0" xfId="2" applyFont="1" applyBorder="1"/>
    <xf numFmtId="0" fontId="7" fillId="0" borderId="0" xfId="0" applyNumberFormat="1" applyFont="1" applyAlignment="1">
      <alignment horizontal="center"/>
    </xf>
    <xf numFmtId="0" fontId="7" fillId="0" borderId="0" xfId="0" applyNumberFormat="1" applyFont="1"/>
    <xf numFmtId="3" fontId="7" fillId="0" borderId="0" xfId="0" applyNumberFormat="1" applyFont="1" applyAlignment="1">
      <alignment wrapText="1"/>
    </xf>
    <xf numFmtId="3" fontId="8" fillId="0" borderId="0" xfId="0" quotePrefix="1" applyNumberFormat="1" applyFont="1" applyBorder="1" applyAlignment="1">
      <alignment horizontal="left"/>
    </xf>
    <xf numFmtId="4" fontId="8" fillId="0" borderId="0" xfId="0" quotePrefix="1" applyNumberFormat="1" applyFont="1" applyBorder="1" applyAlignment="1">
      <alignment horizontal="left"/>
    </xf>
    <xf numFmtId="3" fontId="6" fillId="0" borderId="0" xfId="0" quotePrefix="1" applyNumberFormat="1" applyFont="1" applyFill="1" applyBorder="1" applyAlignment="1">
      <alignment horizontal="left"/>
    </xf>
    <xf numFmtId="4" fontId="6" fillId="0" borderId="0" xfId="0" quotePrefix="1" applyNumberFormat="1" applyFont="1" applyFill="1" applyBorder="1" applyAlignment="1">
      <alignment horizontal="left"/>
    </xf>
    <xf numFmtId="3" fontId="6" fillId="0" borderId="0" xfId="0" quotePrefix="1" applyNumberFormat="1" applyFont="1" applyFill="1" applyBorder="1" applyAlignment="1">
      <alignment horizontal="left" wrapText="1"/>
    </xf>
    <xf numFmtId="3" fontId="11" fillId="0" borderId="0" xfId="0" quotePrefix="1" applyNumberFormat="1" applyFont="1" applyFill="1" applyBorder="1" applyAlignment="1">
      <alignment horizontal="left"/>
    </xf>
    <xf numFmtId="0" fontId="8" fillId="0" borderId="0" xfId="0" applyNumberFormat="1" applyFont="1" applyBorder="1" applyAlignment="1">
      <alignment horizontal="center"/>
    </xf>
    <xf numFmtId="4" fontId="8" fillId="0" borderId="0" xfId="0" applyNumberFormat="1" applyFont="1" applyBorder="1" applyAlignment="1">
      <alignment horizontal="center"/>
    </xf>
    <xf numFmtId="0" fontId="8" fillId="0" borderId="0" xfId="0" applyNumberFormat="1" applyFont="1" applyBorder="1" applyAlignment="1">
      <alignment horizontal="center" wrapText="1"/>
    </xf>
    <xf numFmtId="0" fontId="12" fillId="0" borderId="0" xfId="0" applyNumberFormat="1" applyFont="1" applyBorder="1" applyAlignment="1">
      <alignment horizontal="center" wrapText="1"/>
    </xf>
    <xf numFmtId="3" fontId="7" fillId="0" borderId="0" xfId="0" applyNumberFormat="1" applyFont="1" applyBorder="1"/>
    <xf numFmtId="3" fontId="8" fillId="0" borderId="0" xfId="0" quotePrefix="1" applyNumberFormat="1" applyFont="1" applyFill="1" applyBorder="1" applyAlignment="1">
      <alignment horizontal="left"/>
    </xf>
    <xf numFmtId="3" fontId="8" fillId="0" borderId="0" xfId="0" applyNumberFormat="1" applyFont="1" applyBorder="1"/>
    <xf numFmtId="0" fontId="8" fillId="6" borderId="9" xfId="0" quotePrefix="1" applyNumberFormat="1" applyFont="1" applyFill="1" applyBorder="1" applyAlignment="1">
      <alignment horizontal="center" vertical="center" wrapText="1"/>
    </xf>
    <xf numFmtId="0" fontId="8" fillId="6" borderId="10" xfId="0" applyNumberFormat="1" applyFont="1" applyFill="1" applyBorder="1" applyAlignment="1">
      <alignment horizontal="center" vertical="center" wrapText="1"/>
    </xf>
    <xf numFmtId="4" fontId="8" fillId="6" borderId="10" xfId="0" applyNumberFormat="1" applyFont="1" applyFill="1" applyBorder="1" applyAlignment="1">
      <alignment horizontal="center" vertical="center" wrapText="1"/>
    </xf>
    <xf numFmtId="3" fontId="8" fillId="6" borderId="10" xfId="0" applyNumberFormat="1" applyFont="1" applyFill="1" applyBorder="1" applyAlignment="1">
      <alignment horizontal="center" vertical="center" wrapText="1"/>
    </xf>
    <xf numFmtId="3" fontId="8" fillId="6" borderId="10" xfId="0" quotePrefix="1" applyNumberFormat="1" applyFont="1" applyFill="1" applyBorder="1" applyAlignment="1">
      <alignment horizontal="center" vertical="center" wrapText="1"/>
    </xf>
    <xf numFmtId="3" fontId="8" fillId="6" borderId="11" xfId="0" quotePrefix="1" applyNumberFormat="1" applyFont="1" applyFill="1" applyBorder="1" applyAlignment="1">
      <alignment horizontal="center" vertical="center" wrapText="1"/>
    </xf>
    <xf numFmtId="0" fontId="13" fillId="5" borderId="3" xfId="0" quotePrefix="1" applyNumberFormat="1" applyFont="1" applyFill="1" applyBorder="1" applyAlignment="1">
      <alignment horizontal="left" vertical="center" wrapText="1"/>
    </xf>
    <xf numFmtId="3" fontId="7" fillId="4" borderId="0" xfId="0" applyNumberFormat="1" applyFont="1" applyFill="1"/>
    <xf numFmtId="0" fontId="8" fillId="3" borderId="8" xfId="0" applyNumberFormat="1" applyFont="1" applyFill="1" applyBorder="1" applyAlignment="1">
      <alignment horizontal="center"/>
    </xf>
    <xf numFmtId="4" fontId="8" fillId="3" borderId="8" xfId="0" applyNumberFormat="1" applyFont="1" applyFill="1" applyBorder="1"/>
    <xf numFmtId="0" fontId="8" fillId="3" borderId="5" xfId="0" applyNumberFormat="1" applyFont="1" applyFill="1" applyBorder="1" applyAlignment="1">
      <alignment horizontal="center"/>
    </xf>
    <xf numFmtId="3" fontId="12" fillId="3" borderId="0" xfId="0" applyNumberFormat="1" applyFont="1" applyFill="1"/>
    <xf numFmtId="3" fontId="12" fillId="4" borderId="0" xfId="0" applyNumberFormat="1" applyFont="1" applyFill="1"/>
    <xf numFmtId="0" fontId="9" fillId="0" borderId="5" xfId="0" applyNumberFormat="1" applyFont="1" applyBorder="1" applyAlignment="1">
      <alignment horizontal="center"/>
    </xf>
    <xf numFmtId="0" fontId="8" fillId="3" borderId="2" xfId="0" applyNumberFormat="1" applyFont="1" applyFill="1" applyBorder="1" applyAlignment="1">
      <alignment horizontal="center"/>
    </xf>
    <xf numFmtId="0" fontId="9" fillId="0" borderId="4" xfId="0" applyNumberFormat="1" applyFont="1" applyBorder="1" applyAlignment="1">
      <alignment horizontal="center"/>
    </xf>
    <xf numFmtId="0" fontId="8" fillId="3" borderId="4" xfId="0" applyNumberFormat="1" applyFont="1" applyFill="1" applyBorder="1" applyAlignment="1">
      <alignment horizontal="center"/>
    </xf>
    <xf numFmtId="0" fontId="8" fillId="3" borderId="5" xfId="0" applyNumberFormat="1" applyFont="1" applyFill="1" applyBorder="1" applyAlignment="1">
      <alignment horizontal="center" wrapText="1"/>
    </xf>
    <xf numFmtId="0" fontId="9" fillId="7" borderId="5" xfId="0" applyNumberFormat="1" applyFont="1" applyFill="1" applyBorder="1" applyAlignment="1">
      <alignment horizontal="center"/>
    </xf>
    <xf numFmtId="0" fontId="9" fillId="7" borderId="5" xfId="0" applyNumberFormat="1" applyFont="1" applyFill="1" applyBorder="1" applyAlignment="1">
      <alignment horizontal="center" wrapText="1"/>
    </xf>
    <xf numFmtId="3" fontId="7" fillId="7" borderId="0" xfId="0" applyNumberFormat="1" applyFont="1" applyFill="1"/>
    <xf numFmtId="0" fontId="9" fillId="0" borderId="5" xfId="0" applyNumberFormat="1" applyFont="1" applyBorder="1" applyAlignment="1">
      <alignment horizontal="center" wrapText="1"/>
    </xf>
    <xf numFmtId="0" fontId="8" fillId="3" borderId="2" xfId="0" applyNumberFormat="1" applyFont="1" applyFill="1" applyBorder="1" applyAlignment="1">
      <alignment horizontal="center" wrapText="1"/>
    </xf>
    <xf numFmtId="0" fontId="9" fillId="7" borderId="2" xfId="0" applyNumberFormat="1" applyFont="1" applyFill="1" applyBorder="1" applyAlignment="1">
      <alignment horizontal="center"/>
    </xf>
    <xf numFmtId="0" fontId="9" fillId="7" borderId="2" xfId="0" applyNumberFormat="1" applyFont="1" applyFill="1" applyBorder="1" applyAlignment="1">
      <alignment horizontal="center" wrapText="1"/>
    </xf>
    <xf numFmtId="0" fontId="9" fillId="0" borderId="2" xfId="0" applyNumberFormat="1" applyFont="1" applyBorder="1" applyAlignment="1">
      <alignment horizontal="center"/>
    </xf>
    <xf numFmtId="0" fontId="9" fillId="0" borderId="2" xfId="0" applyNumberFormat="1" applyFont="1" applyBorder="1" applyAlignment="1">
      <alignment horizontal="center" wrapText="1"/>
    </xf>
    <xf numFmtId="0" fontId="9" fillId="4" borderId="2" xfId="0" applyNumberFormat="1" applyFont="1" applyFill="1" applyBorder="1" applyAlignment="1">
      <alignment horizontal="center"/>
    </xf>
    <xf numFmtId="0" fontId="9" fillId="4" borderId="2" xfId="0" applyNumberFormat="1" applyFont="1" applyFill="1" applyBorder="1" applyAlignment="1">
      <alignment horizontal="center" wrapText="1"/>
    </xf>
    <xf numFmtId="0" fontId="9" fillId="7" borderId="2" xfId="0" applyNumberFormat="1" applyFont="1" applyFill="1" applyBorder="1"/>
    <xf numFmtId="0" fontId="9" fillId="4" borderId="2" xfId="0" applyNumberFormat="1" applyFont="1" applyFill="1" applyBorder="1"/>
    <xf numFmtId="0" fontId="9" fillId="7" borderId="4" xfId="0" applyNumberFormat="1" applyFont="1" applyFill="1" applyBorder="1" applyAlignment="1">
      <alignment horizontal="center"/>
    </xf>
    <xf numFmtId="0" fontId="9" fillId="7" borderId="4" xfId="0" applyNumberFormat="1" applyFont="1" applyFill="1" applyBorder="1" applyAlignment="1">
      <alignment horizontal="center" wrapText="1"/>
    </xf>
    <xf numFmtId="3" fontId="12" fillId="7" borderId="0" xfId="0" applyNumberFormat="1" applyFont="1" applyFill="1"/>
    <xf numFmtId="0" fontId="9" fillId="4" borderId="4" xfId="0" applyNumberFormat="1" applyFont="1" applyFill="1" applyBorder="1" applyAlignment="1">
      <alignment horizontal="center"/>
    </xf>
    <xf numFmtId="0" fontId="9" fillId="4" borderId="4" xfId="0" applyNumberFormat="1" applyFont="1" applyFill="1" applyBorder="1" applyAlignment="1">
      <alignment horizontal="center" wrapText="1"/>
    </xf>
    <xf numFmtId="0" fontId="9" fillId="0" borderId="4" xfId="0" applyNumberFormat="1" applyFont="1" applyFill="1" applyBorder="1" applyAlignment="1">
      <alignment horizontal="center"/>
    </xf>
    <xf numFmtId="0" fontId="9" fillId="0" borderId="4" xfId="0" applyNumberFormat="1" applyFont="1" applyFill="1" applyBorder="1" applyAlignment="1">
      <alignment horizontal="center" wrapText="1"/>
    </xf>
    <xf numFmtId="0" fontId="9" fillId="0" borderId="4" xfId="0" applyNumberFormat="1" applyFont="1" applyBorder="1" applyAlignment="1">
      <alignment horizontal="center" wrapText="1"/>
    </xf>
    <xf numFmtId="3" fontId="9" fillId="7" borderId="2" xfId="0" applyNumberFormat="1" applyFont="1" applyFill="1" applyBorder="1" applyAlignment="1">
      <alignment horizontal="center"/>
    </xf>
    <xf numFmtId="3" fontId="9" fillId="4" borderId="4" xfId="0" applyNumberFormat="1" applyFont="1" applyFill="1" applyBorder="1" applyAlignment="1">
      <alignment horizontal="center"/>
    </xf>
    <xf numFmtId="0" fontId="9" fillId="7" borderId="6" xfId="0" applyNumberFormat="1" applyFont="1" applyFill="1" applyBorder="1" applyAlignment="1">
      <alignment horizontal="center"/>
    </xf>
    <xf numFmtId="0" fontId="9" fillId="0" borderId="7" xfId="0" applyNumberFormat="1" applyFont="1" applyBorder="1" applyAlignment="1">
      <alignment horizontal="center"/>
    </xf>
    <xf numFmtId="0" fontId="9" fillId="7" borderId="7" xfId="0" applyNumberFormat="1" applyFont="1" applyFill="1" applyBorder="1" applyAlignment="1">
      <alignment horizontal="center"/>
    </xf>
    <xf numFmtId="0" fontId="9" fillId="7" borderId="15" xfId="0" applyNumberFormat="1" applyFont="1" applyFill="1" applyBorder="1" applyAlignment="1">
      <alignment horizontal="center"/>
    </xf>
    <xf numFmtId="0" fontId="13" fillId="5" borderId="3" xfId="0" applyNumberFormat="1" applyFont="1" applyFill="1" applyBorder="1" applyAlignment="1">
      <alignment horizontal="left"/>
    </xf>
    <xf numFmtId="0" fontId="8" fillId="3" borderId="3" xfId="0" applyNumberFormat="1" applyFont="1" applyFill="1" applyBorder="1" applyAlignment="1">
      <alignment horizontal="center"/>
    </xf>
    <xf numFmtId="3" fontId="8" fillId="3" borderId="4" xfId="0" applyNumberFormat="1" applyFont="1" applyFill="1" applyBorder="1" applyAlignment="1">
      <alignment horizontal="center" wrapText="1"/>
    </xf>
    <xf numFmtId="3" fontId="8" fillId="3" borderId="4" xfId="0" applyNumberFormat="1" applyFont="1" applyFill="1" applyBorder="1" applyAlignment="1">
      <alignment horizontal="center"/>
    </xf>
    <xf numFmtId="0" fontId="9" fillId="4" borderId="3" xfId="0" applyNumberFormat="1" applyFont="1" applyFill="1" applyBorder="1" applyAlignment="1">
      <alignment horizontal="center"/>
    </xf>
    <xf numFmtId="0" fontId="8" fillId="3" borderId="8" xfId="0" applyNumberFormat="1" applyFont="1" applyFill="1" applyBorder="1" applyAlignment="1">
      <alignment horizontal="center" wrapText="1" shrinkToFit="1"/>
    </xf>
    <xf numFmtId="49" fontId="8" fillId="3" borderId="5" xfId="0" applyNumberFormat="1" applyFont="1" applyFill="1" applyBorder="1" applyAlignment="1">
      <alignment horizontal="center" shrinkToFit="1"/>
    </xf>
    <xf numFmtId="49" fontId="9" fillId="7" borderId="5" xfId="0" applyNumberFormat="1" applyFont="1" applyFill="1" applyBorder="1" applyAlignment="1">
      <alignment horizontal="center" shrinkToFit="1"/>
    </xf>
    <xf numFmtId="0" fontId="9" fillId="0" borderId="5" xfId="0" applyNumberFormat="1" applyFont="1" applyFill="1" applyBorder="1" applyAlignment="1">
      <alignment horizontal="center"/>
    </xf>
    <xf numFmtId="49" fontId="9" fillId="0" borderId="5" xfId="0" applyNumberFormat="1" applyFont="1" applyFill="1" applyBorder="1" applyAlignment="1">
      <alignment horizontal="center" shrinkToFit="1"/>
    </xf>
    <xf numFmtId="0" fontId="9" fillId="4" borderId="5" xfId="0" applyNumberFormat="1" applyFont="1" applyFill="1" applyBorder="1" applyAlignment="1">
      <alignment horizontal="center"/>
    </xf>
    <xf numFmtId="49" fontId="9" fillId="4" borderId="5" xfId="0" applyNumberFormat="1" applyFont="1" applyFill="1" applyBorder="1" applyAlignment="1">
      <alignment horizontal="center" shrinkToFit="1"/>
    </xf>
    <xf numFmtId="49" fontId="8" fillId="3" borderId="2" xfId="0" applyNumberFormat="1" applyFont="1" applyFill="1" applyBorder="1" applyAlignment="1">
      <alignment horizontal="center" shrinkToFit="1"/>
    </xf>
    <xf numFmtId="49" fontId="9" fillId="7" borderId="2" xfId="0" applyNumberFormat="1" applyFont="1" applyFill="1" applyBorder="1" applyAlignment="1">
      <alignment horizontal="center" shrinkToFit="1"/>
    </xf>
    <xf numFmtId="49" fontId="9" fillId="4" borderId="2" xfId="0" applyNumberFormat="1" applyFont="1" applyFill="1" applyBorder="1" applyAlignment="1">
      <alignment horizontal="center" shrinkToFit="1"/>
    </xf>
    <xf numFmtId="49" fontId="9" fillId="0" borderId="2" xfId="0" applyNumberFormat="1" applyFont="1" applyBorder="1" applyAlignment="1">
      <alignment horizontal="center" shrinkToFit="1"/>
    </xf>
    <xf numFmtId="0" fontId="9" fillId="3" borderId="2" xfId="0" applyNumberFormat="1" applyFont="1" applyFill="1" applyBorder="1" applyAlignment="1">
      <alignment horizontal="center"/>
    </xf>
    <xf numFmtId="0" fontId="8" fillId="3" borderId="2" xfId="0" quotePrefix="1" applyNumberFormat="1" applyFont="1" applyFill="1" applyBorder="1" applyAlignment="1">
      <alignment horizontal="center" vertical="justify"/>
    </xf>
    <xf numFmtId="0" fontId="9" fillId="4" borderId="0" xfId="0" applyNumberFormat="1" applyFont="1" applyFill="1" applyBorder="1" applyAlignment="1">
      <alignment horizontal="center"/>
    </xf>
    <xf numFmtId="0" fontId="8" fillId="4" borderId="0" xfId="0" quotePrefix="1" applyNumberFormat="1" applyFont="1" applyFill="1" applyBorder="1" applyAlignment="1">
      <alignment horizontal="center" vertical="justify"/>
    </xf>
    <xf numFmtId="3" fontId="8" fillId="4" borderId="0" xfId="0" applyNumberFormat="1" applyFont="1" applyFill="1" applyBorder="1"/>
    <xf numFmtId="0" fontId="9" fillId="0" borderId="0" xfId="0" applyNumberFormat="1" applyFont="1" applyBorder="1"/>
    <xf numFmtId="3" fontId="8" fillId="0" borderId="0" xfId="0" applyNumberFormat="1" applyFont="1" applyBorder="1" applyAlignment="1"/>
    <xf numFmtId="3" fontId="15" fillId="0" borderId="0" xfId="0" applyNumberFormat="1" applyFont="1"/>
    <xf numFmtId="4" fontId="8" fillId="0" borderId="0" xfId="0" applyNumberFormat="1" applyFont="1" applyBorder="1"/>
    <xf numFmtId="3" fontId="8" fillId="0" borderId="0" xfId="0" applyNumberFormat="1" applyFont="1" applyBorder="1" applyAlignment="1">
      <alignment horizontal="center"/>
    </xf>
    <xf numFmtId="0" fontId="9" fillId="0" borderId="1" xfId="0" applyNumberFormat="1" applyFont="1" applyBorder="1" applyAlignment="1">
      <alignment horizontal="center"/>
    </xf>
    <xf numFmtId="0" fontId="9" fillId="0" borderId="0" xfId="0" applyNumberFormat="1" applyFont="1"/>
    <xf numFmtId="3" fontId="16" fillId="0" borderId="0" xfId="0" applyNumberFormat="1" applyFont="1" applyAlignment="1">
      <alignment horizontal="center"/>
    </xf>
    <xf numFmtId="3" fontId="9" fillId="0" borderId="0" xfId="0" applyNumberFormat="1" applyFont="1" applyBorder="1" applyAlignment="1">
      <alignment horizontal="left" indent="1"/>
    </xf>
    <xf numFmtId="0" fontId="9" fillId="4" borderId="0" xfId="0" applyFont="1" applyFill="1" applyAlignment="1">
      <alignment horizontal="center" wrapText="1"/>
    </xf>
    <xf numFmtId="3" fontId="7" fillId="4" borderId="0" xfId="0" applyNumberFormat="1" applyFont="1" applyFill="1" applyAlignment="1">
      <alignment wrapText="1"/>
    </xf>
    <xf numFmtId="4" fontId="17" fillId="4" borderId="4" xfId="0" applyNumberFormat="1" applyFont="1" applyFill="1" applyBorder="1" applyAlignment="1">
      <alignment horizontal="center" vertical="center" wrapText="1"/>
    </xf>
    <xf numFmtId="4" fontId="13" fillId="8" borderId="4" xfId="0" applyNumberFormat="1" applyFont="1" applyFill="1" applyBorder="1" applyAlignment="1">
      <alignment horizontal="center" vertical="center" wrapText="1"/>
    </xf>
    <xf numFmtId="0" fontId="13" fillId="8" borderId="4" xfId="0" applyNumberFormat="1" applyFont="1" applyFill="1" applyBorder="1" applyAlignment="1">
      <alignment horizontal="center" vertical="center" wrapText="1"/>
    </xf>
    <xf numFmtId="4" fontId="17" fillId="3" borderId="8" xfId="0" applyNumberFormat="1" applyFont="1" applyFill="1" applyBorder="1" applyAlignment="1">
      <alignment horizontal="center" vertical="center" wrapText="1"/>
    </xf>
    <xf numFmtId="4" fontId="17" fillId="3" borderId="6" xfId="0" applyNumberFormat="1" applyFont="1" applyFill="1" applyBorder="1" applyAlignment="1">
      <alignment horizontal="center" vertical="center" wrapText="1"/>
    </xf>
    <xf numFmtId="4" fontId="17" fillId="3" borderId="4" xfId="0" applyNumberFormat="1" applyFont="1" applyFill="1" applyBorder="1" applyAlignment="1">
      <alignment horizontal="center" vertical="center" wrapText="1"/>
    </xf>
    <xf numFmtId="4" fontId="17" fillId="7" borderId="4" xfId="0" applyNumberFormat="1" applyFont="1" applyFill="1" applyBorder="1" applyAlignment="1">
      <alignment horizontal="center" vertical="center" wrapText="1"/>
    </xf>
    <xf numFmtId="3" fontId="14" fillId="8" borderId="4" xfId="0" applyNumberFormat="1" applyFont="1" applyFill="1" applyBorder="1" applyAlignment="1">
      <alignment horizontal="center"/>
    </xf>
    <xf numFmtId="4" fontId="17" fillId="3" borderId="2" xfId="0" applyNumberFormat="1" applyFont="1" applyFill="1" applyBorder="1" applyAlignment="1">
      <alignment horizontal="center" vertical="center" wrapText="1"/>
    </xf>
    <xf numFmtId="4" fontId="17" fillId="4" borderId="2" xfId="0" applyNumberFormat="1" applyFont="1" applyFill="1" applyBorder="1" applyAlignment="1">
      <alignment horizontal="center" vertical="center" wrapText="1"/>
    </xf>
    <xf numFmtId="3" fontId="10" fillId="0" borderId="0" xfId="0" applyNumberFormat="1" applyFont="1" applyBorder="1" applyAlignment="1">
      <alignment horizontal="left" vertical="center" wrapText="1"/>
    </xf>
    <xf numFmtId="3" fontId="8" fillId="3" borderId="13" xfId="0" applyNumberFormat="1" applyFont="1" applyFill="1" applyBorder="1" applyAlignment="1">
      <alignment horizontal="center" vertical="center"/>
    </xf>
    <xf numFmtId="4" fontId="8" fillId="3" borderId="13" xfId="0" applyNumberFormat="1" applyFont="1" applyFill="1" applyBorder="1" applyAlignment="1">
      <alignment horizontal="center" vertical="center" wrapText="1"/>
    </xf>
    <xf numFmtId="3" fontId="8" fillId="3" borderId="14" xfId="0" applyNumberFormat="1" applyFont="1" applyFill="1" applyBorder="1" applyAlignment="1">
      <alignment horizontal="center" vertical="center" wrapText="1"/>
    </xf>
    <xf numFmtId="3" fontId="8" fillId="0" borderId="20" xfId="0" applyNumberFormat="1" applyFont="1" applyBorder="1" applyAlignment="1">
      <alignment horizontal="center" wrapText="1"/>
    </xf>
    <xf numFmtId="3" fontId="8" fillId="0" borderId="20" xfId="0" applyNumberFormat="1" applyFont="1" applyBorder="1" applyAlignment="1">
      <alignment horizontal="center"/>
    </xf>
    <xf numFmtId="3" fontId="8" fillId="3" borderId="21" xfId="0" applyNumberFormat="1" applyFont="1" applyFill="1" applyBorder="1" applyAlignment="1">
      <alignment horizontal="center"/>
    </xf>
    <xf numFmtId="4" fontId="8" fillId="3" borderId="12" xfId="0" applyNumberFormat="1" applyFont="1" applyFill="1" applyBorder="1"/>
    <xf numFmtId="4" fontId="8" fillId="3" borderId="8" xfId="0" applyNumberFormat="1" applyFont="1" applyFill="1" applyBorder="1" applyAlignment="1">
      <alignment horizontal="right"/>
    </xf>
    <xf numFmtId="4" fontId="8" fillId="3" borderId="4" xfId="0" applyNumberFormat="1" applyFont="1" applyFill="1" applyBorder="1" applyAlignment="1">
      <alignment horizontal="right"/>
    </xf>
    <xf numFmtId="4" fontId="9" fillId="0" borderId="2" xfId="0" applyNumberFormat="1" applyFont="1" applyBorder="1" applyAlignment="1">
      <alignment horizontal="right"/>
    </xf>
    <xf numFmtId="4" fontId="8" fillId="3" borderId="2" xfId="0" applyNumberFormat="1" applyFont="1" applyFill="1" applyBorder="1" applyAlignment="1">
      <alignment horizontal="right"/>
    </xf>
    <xf numFmtId="4" fontId="9" fillId="0" borderId="4" xfId="0" applyNumberFormat="1" applyFont="1" applyBorder="1" applyAlignment="1">
      <alignment horizontal="right"/>
    </xf>
    <xf numFmtId="164" fontId="13" fillId="5" borderId="4" xfId="0" applyNumberFormat="1" applyFont="1" applyFill="1" applyBorder="1" applyAlignment="1">
      <alignment horizontal="right" vertical="center" wrapText="1"/>
    </xf>
    <xf numFmtId="4" fontId="13" fillId="5" borderId="4" xfId="0" applyNumberFormat="1" applyFont="1" applyFill="1" applyBorder="1" applyAlignment="1">
      <alignment horizontal="right" vertical="center" wrapText="1"/>
    </xf>
    <xf numFmtId="4" fontId="8" fillId="3" borderId="5" xfId="0" applyNumberFormat="1" applyFont="1" applyFill="1" applyBorder="1" applyAlignment="1">
      <alignment horizontal="right"/>
    </xf>
    <xf numFmtId="4" fontId="9" fillId="0" borderId="5" xfId="0" applyNumberFormat="1" applyFont="1" applyBorder="1" applyAlignment="1">
      <alignment horizontal="right"/>
    </xf>
    <xf numFmtId="4" fontId="9" fillId="3" borderId="5" xfId="0" applyNumberFormat="1" applyFont="1" applyFill="1" applyBorder="1" applyAlignment="1">
      <alignment horizontal="right"/>
    </xf>
    <xf numFmtId="4" fontId="9" fillId="3" borderId="4" xfId="0" applyNumberFormat="1" applyFont="1" applyFill="1" applyBorder="1" applyAlignment="1">
      <alignment horizontal="right"/>
    </xf>
    <xf numFmtId="164" fontId="9" fillId="0" borderId="4" xfId="0" applyNumberFormat="1" applyFont="1" applyBorder="1" applyAlignment="1">
      <alignment horizontal="right"/>
    </xf>
    <xf numFmtId="164" fontId="8" fillId="3" borderId="8" xfId="0" applyNumberFormat="1" applyFont="1" applyFill="1" applyBorder="1" applyAlignment="1">
      <alignment horizontal="right"/>
    </xf>
    <xf numFmtId="164" fontId="8" fillId="3" borderId="5" xfId="0" applyNumberFormat="1" applyFont="1" applyFill="1" applyBorder="1" applyAlignment="1">
      <alignment horizontal="right"/>
    </xf>
    <xf numFmtId="164" fontId="9" fillId="7" borderId="5" xfId="0" applyNumberFormat="1" applyFont="1" applyFill="1" applyBorder="1" applyAlignment="1">
      <alignment horizontal="right"/>
    </xf>
    <xf numFmtId="4" fontId="9" fillId="7" borderId="5" xfId="0" applyNumberFormat="1" applyFont="1" applyFill="1" applyBorder="1" applyAlignment="1">
      <alignment horizontal="right"/>
    </xf>
    <xf numFmtId="164" fontId="9" fillId="0" borderId="5" xfId="0" applyNumberFormat="1" applyFont="1" applyBorder="1" applyAlignment="1">
      <alignment horizontal="right"/>
    </xf>
    <xf numFmtId="164" fontId="8" fillId="3" borderId="2" xfId="0" applyNumberFormat="1" applyFont="1" applyFill="1" applyBorder="1" applyAlignment="1">
      <alignment horizontal="right"/>
    </xf>
    <xf numFmtId="164" fontId="9" fillId="7" borderId="2" xfId="0" applyNumberFormat="1" applyFont="1" applyFill="1" applyBorder="1" applyAlignment="1">
      <alignment horizontal="right"/>
    </xf>
    <xf numFmtId="4" fontId="9" fillId="7" borderId="2" xfId="0" applyNumberFormat="1" applyFont="1" applyFill="1" applyBorder="1" applyAlignment="1">
      <alignment horizontal="right"/>
    </xf>
    <xf numFmtId="164" fontId="9" fillId="0" borderId="2" xfId="0" applyNumberFormat="1" applyFont="1" applyBorder="1" applyAlignment="1">
      <alignment horizontal="right"/>
    </xf>
    <xf numFmtId="4" fontId="9" fillId="4" borderId="5" xfId="0" applyNumberFormat="1" applyFont="1" applyFill="1" applyBorder="1" applyAlignment="1">
      <alignment horizontal="right"/>
    </xf>
    <xf numFmtId="4" fontId="9" fillId="3" borderId="2" xfId="0" applyNumberFormat="1" applyFont="1" applyFill="1" applyBorder="1" applyAlignment="1">
      <alignment horizontal="right"/>
    </xf>
    <xf numFmtId="164" fontId="9" fillId="4" borderId="2" xfId="0" applyNumberFormat="1" applyFont="1" applyFill="1" applyBorder="1" applyAlignment="1">
      <alignment horizontal="right"/>
    </xf>
    <xf numFmtId="4" fontId="9" fillId="4" borderId="2" xfId="0" applyNumberFormat="1" applyFont="1" applyFill="1" applyBorder="1" applyAlignment="1">
      <alignment horizontal="right"/>
    </xf>
    <xf numFmtId="164" fontId="9" fillId="7" borderId="4" xfId="0" applyNumberFormat="1" applyFont="1" applyFill="1" applyBorder="1" applyAlignment="1">
      <alignment horizontal="right"/>
    </xf>
    <xf numFmtId="4" fontId="9" fillId="7" borderId="4" xfId="0" applyNumberFormat="1" applyFont="1" applyFill="1" applyBorder="1" applyAlignment="1">
      <alignment horizontal="right"/>
    </xf>
    <xf numFmtId="164" fontId="9" fillId="4" borderId="4" xfId="0" applyNumberFormat="1" applyFont="1" applyFill="1" applyBorder="1" applyAlignment="1">
      <alignment horizontal="right"/>
    </xf>
    <xf numFmtId="4" fontId="9" fillId="4" borderId="4" xfId="0" applyNumberFormat="1" applyFont="1" applyFill="1" applyBorder="1" applyAlignment="1">
      <alignment horizontal="right"/>
    </xf>
    <xf numFmtId="164" fontId="9" fillId="0" borderId="4" xfId="0" applyNumberFormat="1" applyFont="1" applyFill="1" applyBorder="1" applyAlignment="1">
      <alignment horizontal="right"/>
    </xf>
    <xf numFmtId="164" fontId="14" fillId="5" borderId="4" xfId="0" applyNumberFormat="1" applyFont="1" applyFill="1" applyBorder="1" applyAlignment="1">
      <alignment horizontal="right"/>
    </xf>
    <xf numFmtId="4" fontId="14" fillId="5" borderId="4" xfId="0" applyNumberFormat="1" applyFont="1" applyFill="1" applyBorder="1" applyAlignment="1">
      <alignment horizontal="right"/>
    </xf>
    <xf numFmtId="164" fontId="8" fillId="3" borderId="4" xfId="0" applyNumberFormat="1" applyFont="1" applyFill="1" applyBorder="1" applyAlignment="1">
      <alignment horizontal="right"/>
    </xf>
    <xf numFmtId="164" fontId="9" fillId="0" borderId="5" xfId="0" applyNumberFormat="1" applyFont="1" applyFill="1" applyBorder="1" applyAlignment="1">
      <alignment horizontal="right"/>
    </xf>
    <xf numFmtId="164" fontId="9" fillId="4" borderId="5" xfId="0" applyNumberFormat="1" applyFont="1" applyFill="1" applyBorder="1" applyAlignment="1">
      <alignment horizontal="right"/>
    </xf>
    <xf numFmtId="4" fontId="8" fillId="7" borderId="2" xfId="0" applyNumberFormat="1" applyFont="1" applyFill="1" applyBorder="1" applyAlignment="1">
      <alignment horizontal="right"/>
    </xf>
    <xf numFmtId="164" fontId="8" fillId="7" borderId="2" xfId="0" applyNumberFormat="1" applyFont="1" applyFill="1" applyBorder="1" applyAlignment="1">
      <alignment horizontal="right"/>
    </xf>
    <xf numFmtId="164" fontId="8" fillId="4" borderId="2" xfId="0" applyNumberFormat="1" applyFont="1" applyFill="1" applyBorder="1" applyAlignment="1">
      <alignment horizontal="right"/>
    </xf>
    <xf numFmtId="4" fontId="17" fillId="7" borderId="6" xfId="0" applyNumberFormat="1" applyFont="1" applyFill="1" applyBorder="1" applyAlignment="1">
      <alignment horizontal="center" vertical="center" wrapText="1"/>
    </xf>
    <xf numFmtId="4" fontId="17" fillId="3" borderId="5" xfId="0" applyNumberFormat="1" applyFont="1" applyFill="1" applyBorder="1" applyAlignment="1">
      <alignment horizontal="center" vertical="center" wrapText="1"/>
    </xf>
    <xf numFmtId="4" fontId="17" fillId="7" borderId="2" xfId="0" applyNumberFormat="1" applyFont="1" applyFill="1" applyBorder="1" applyAlignment="1">
      <alignment horizontal="center" vertical="center" wrapText="1"/>
    </xf>
    <xf numFmtId="4" fontId="17" fillId="3" borderId="22" xfId="0" applyNumberFormat="1" applyFont="1" applyFill="1" applyBorder="1" applyAlignment="1">
      <alignment horizontal="center" vertical="center" wrapText="1"/>
    </xf>
    <xf numFmtId="4" fontId="8" fillId="3" borderId="8" xfId="5" applyNumberFormat="1" applyFont="1" applyFill="1" applyBorder="1" applyAlignment="1">
      <alignment horizontal="right"/>
    </xf>
    <xf numFmtId="4" fontId="8" fillId="3" borderId="4" xfId="5" applyNumberFormat="1" applyFont="1" applyFill="1" applyBorder="1" applyAlignment="1">
      <alignment horizontal="right"/>
    </xf>
    <xf numFmtId="4" fontId="9" fillId="0" borderId="2" xfId="5" applyNumberFormat="1" applyFont="1" applyBorder="1" applyAlignment="1">
      <alignment horizontal="right"/>
    </xf>
    <xf numFmtId="4" fontId="8" fillId="3" borderId="2" xfId="5" applyNumberFormat="1" applyFont="1" applyFill="1" applyBorder="1" applyAlignment="1">
      <alignment horizontal="right"/>
    </xf>
    <xf numFmtId="4" fontId="9" fillId="0" borderId="4" xfId="5" applyNumberFormat="1" applyFont="1" applyBorder="1" applyAlignment="1">
      <alignment horizontal="right"/>
    </xf>
    <xf numFmtId="4" fontId="13" fillId="8" borderId="4" xfId="5" applyNumberFormat="1" applyFont="1" applyFill="1" applyBorder="1" applyAlignment="1">
      <alignment horizontal="right" vertical="center" wrapText="1"/>
    </xf>
    <xf numFmtId="4" fontId="8" fillId="3" borderId="5" xfId="5" applyNumberFormat="1" applyFont="1" applyFill="1" applyBorder="1" applyAlignment="1">
      <alignment horizontal="right"/>
    </xf>
    <xf numFmtId="4" fontId="9" fillId="0" borderId="5" xfId="5" applyNumberFormat="1" applyFont="1" applyBorder="1" applyAlignment="1">
      <alignment horizontal="right"/>
    </xf>
    <xf numFmtId="4" fontId="8" fillId="3" borderId="5" xfId="5" applyNumberFormat="1" applyFont="1" applyFill="1" applyBorder="1" applyAlignment="1">
      <alignment horizontal="right" wrapText="1"/>
    </xf>
    <xf numFmtId="4" fontId="9" fillId="7" borderId="5" xfId="5" applyNumberFormat="1" applyFont="1" applyFill="1" applyBorder="1" applyAlignment="1">
      <alignment horizontal="right" wrapText="1"/>
    </xf>
    <xf numFmtId="4" fontId="9" fillId="7" borderId="5" xfId="5" applyNumberFormat="1" applyFont="1" applyFill="1" applyBorder="1" applyAlignment="1">
      <alignment horizontal="right"/>
    </xf>
    <xf numFmtId="4" fontId="9" fillId="0" borderId="5" xfId="5" applyNumberFormat="1" applyFont="1" applyBorder="1" applyAlignment="1">
      <alignment horizontal="right" wrapText="1"/>
    </xf>
    <xf numFmtId="4" fontId="8" fillId="3" borderId="2" xfId="5" applyNumberFormat="1" applyFont="1" applyFill="1" applyBorder="1" applyAlignment="1">
      <alignment horizontal="right" wrapText="1"/>
    </xf>
    <xf numFmtId="4" fontId="9" fillId="7" borderId="2" xfId="5" applyNumberFormat="1" applyFont="1" applyFill="1" applyBorder="1" applyAlignment="1">
      <alignment horizontal="right" wrapText="1"/>
    </xf>
    <xf numFmtId="4" fontId="9" fillId="7" borderId="2" xfId="5" applyNumberFormat="1" applyFont="1" applyFill="1" applyBorder="1" applyAlignment="1">
      <alignment horizontal="right"/>
    </xf>
    <xf numFmtId="4" fontId="9" fillId="0" borderId="2" xfId="5" applyNumberFormat="1" applyFont="1" applyBorder="1" applyAlignment="1">
      <alignment horizontal="right" wrapText="1"/>
    </xf>
    <xf numFmtId="4" fontId="9" fillId="4" borderId="5" xfId="5" applyNumberFormat="1" applyFont="1" applyFill="1" applyBorder="1" applyAlignment="1">
      <alignment horizontal="right"/>
    </xf>
    <xf numFmtId="4" fontId="9" fillId="4" borderId="2" xfId="5" applyNumberFormat="1" applyFont="1" applyFill="1" applyBorder="1" applyAlignment="1">
      <alignment horizontal="right" wrapText="1"/>
    </xf>
    <xf numFmtId="4" fontId="9" fillId="7" borderId="4" xfId="5" applyNumberFormat="1" applyFont="1" applyFill="1" applyBorder="1" applyAlignment="1">
      <alignment horizontal="right" wrapText="1"/>
    </xf>
    <xf numFmtId="4" fontId="9" fillId="4" borderId="4" xfId="5" applyNumberFormat="1" applyFont="1" applyFill="1" applyBorder="1" applyAlignment="1">
      <alignment horizontal="right" wrapText="1"/>
    </xf>
    <xf numFmtId="4" fontId="9" fillId="4" borderId="4" xfId="5" applyNumberFormat="1" applyFont="1" applyFill="1" applyBorder="1" applyAlignment="1">
      <alignment horizontal="right"/>
    </xf>
    <xf numFmtId="4" fontId="9" fillId="0" borderId="4" xfId="5" applyNumberFormat="1" applyFont="1" applyFill="1" applyBorder="1" applyAlignment="1">
      <alignment horizontal="right" wrapText="1"/>
    </xf>
    <xf numFmtId="4" fontId="9" fillId="0" borderId="4" xfId="5" applyNumberFormat="1" applyFont="1" applyBorder="1" applyAlignment="1">
      <alignment horizontal="right" wrapText="1"/>
    </xf>
    <xf numFmtId="4" fontId="14" fillId="8" borderId="4" xfId="5" applyNumberFormat="1" applyFont="1" applyFill="1" applyBorder="1" applyAlignment="1">
      <alignment horizontal="right"/>
    </xf>
    <xf numFmtId="4" fontId="9" fillId="0" borderId="5" xfId="5" applyNumberFormat="1" applyFont="1" applyFill="1" applyBorder="1" applyAlignment="1">
      <alignment horizontal="right"/>
    </xf>
    <xf numFmtId="4" fontId="8" fillId="7" borderId="2" xfId="5" applyNumberFormat="1" applyFont="1" applyFill="1" applyBorder="1" applyAlignment="1">
      <alignment horizontal="right"/>
    </xf>
    <xf numFmtId="4" fontId="8" fillId="4" borderId="2" xfId="5" applyNumberFormat="1" applyFont="1" applyFill="1" applyBorder="1" applyAlignment="1">
      <alignment horizontal="right"/>
    </xf>
    <xf numFmtId="4" fontId="8" fillId="3" borderId="8" xfId="5" applyNumberFormat="1" applyFont="1" applyFill="1" applyBorder="1" applyAlignment="1">
      <alignment horizontal="right"/>
    </xf>
    <xf numFmtId="4" fontId="8" fillId="3" borderId="4" xfId="5" applyNumberFormat="1" applyFont="1" applyFill="1" applyBorder="1" applyAlignment="1">
      <alignment horizontal="right"/>
    </xf>
    <xf numFmtId="4" fontId="9" fillId="0" borderId="2" xfId="5" applyNumberFormat="1" applyFont="1" applyBorder="1" applyAlignment="1">
      <alignment horizontal="right"/>
    </xf>
    <xf numFmtId="4" fontId="8" fillId="3" borderId="2" xfId="5" applyNumberFormat="1" applyFont="1" applyFill="1" applyBorder="1" applyAlignment="1">
      <alignment horizontal="right"/>
    </xf>
    <xf numFmtId="4" fontId="9" fillId="0" borderId="4" xfId="5" applyNumberFormat="1" applyFont="1" applyBorder="1" applyAlignment="1">
      <alignment horizontal="right"/>
    </xf>
    <xf numFmtId="4" fontId="8" fillId="3" borderId="5" xfId="5" applyNumberFormat="1" applyFont="1" applyFill="1" applyBorder="1" applyAlignment="1">
      <alignment horizontal="right"/>
    </xf>
    <xf numFmtId="4" fontId="9" fillId="0" borderId="5" xfId="5" applyNumberFormat="1" applyFont="1" applyBorder="1" applyAlignment="1">
      <alignment horizontal="right"/>
    </xf>
    <xf numFmtId="4" fontId="9" fillId="7" borderId="5" xfId="5" applyNumberFormat="1" applyFont="1" applyFill="1" applyBorder="1" applyAlignment="1">
      <alignment horizontal="right"/>
    </xf>
    <xf numFmtId="4" fontId="8" fillId="3" borderId="2" xfId="5" applyNumberFormat="1" applyFont="1" applyFill="1" applyBorder="1" applyAlignment="1">
      <alignment horizontal="right" wrapText="1"/>
    </xf>
    <xf numFmtId="4" fontId="9" fillId="7" borderId="2" xfId="5" applyNumberFormat="1" applyFont="1" applyFill="1" applyBorder="1" applyAlignment="1">
      <alignment horizontal="right"/>
    </xf>
    <xf numFmtId="4" fontId="9" fillId="4" borderId="5" xfId="5" applyNumberFormat="1" applyFont="1" applyFill="1" applyBorder="1" applyAlignment="1">
      <alignment horizontal="right"/>
    </xf>
    <xf numFmtId="4" fontId="9" fillId="4" borderId="4" xfId="5" applyNumberFormat="1" applyFont="1" applyFill="1" applyBorder="1" applyAlignment="1">
      <alignment horizontal="right"/>
    </xf>
    <xf numFmtId="4" fontId="9" fillId="0" borderId="5" xfId="5" applyNumberFormat="1" applyFont="1" applyFill="1" applyBorder="1" applyAlignment="1">
      <alignment horizontal="right"/>
    </xf>
    <xf numFmtId="4" fontId="8" fillId="7" borderId="2" xfId="5" applyNumberFormat="1" applyFont="1" applyFill="1" applyBorder="1" applyAlignment="1">
      <alignment horizontal="right"/>
    </xf>
    <xf numFmtId="4" fontId="8" fillId="4" borderId="2" xfId="5" applyNumberFormat="1" applyFont="1" applyFill="1" applyBorder="1" applyAlignment="1">
      <alignment horizontal="right"/>
    </xf>
    <xf numFmtId="4" fontId="9" fillId="7" borderId="4" xfId="5" applyNumberFormat="1" applyFont="1" applyFill="1" applyBorder="1" applyAlignment="1">
      <alignment horizontal="right"/>
    </xf>
    <xf numFmtId="4" fontId="14" fillId="5" borderId="4" xfId="5" applyNumberFormat="1" applyFont="1" applyFill="1" applyBorder="1" applyAlignment="1">
      <alignment horizontal="right"/>
    </xf>
    <xf numFmtId="4" fontId="13" fillId="5" borderId="4" xfId="5" applyNumberFormat="1" applyFont="1" applyFill="1" applyBorder="1" applyAlignment="1">
      <alignment horizontal="right" vertical="center" wrapText="1"/>
    </xf>
    <xf numFmtId="4" fontId="9" fillId="4" borderId="2" xfId="5" applyNumberFormat="1" applyFont="1" applyFill="1" applyBorder="1" applyAlignment="1">
      <alignment horizontal="right"/>
    </xf>
    <xf numFmtId="4" fontId="9" fillId="0" borderId="4" xfId="5" applyNumberFormat="1" applyFont="1" applyFill="1" applyBorder="1" applyAlignment="1">
      <alignment horizontal="right"/>
    </xf>
    <xf numFmtId="4" fontId="8" fillId="3" borderId="8" xfId="5" applyNumberFormat="1" applyFont="1" applyFill="1" applyBorder="1" applyAlignment="1">
      <alignment horizontal="right"/>
    </xf>
    <xf numFmtId="4" fontId="8" fillId="3" borderId="4" xfId="5" applyNumberFormat="1" applyFont="1" applyFill="1" applyBorder="1" applyAlignment="1">
      <alignment horizontal="right"/>
    </xf>
    <xf numFmtId="4" fontId="9" fillId="0" borderId="2" xfId="5" applyNumberFormat="1" applyFont="1" applyBorder="1" applyAlignment="1">
      <alignment horizontal="right"/>
    </xf>
    <xf numFmtId="4" fontId="8" fillId="3" borderId="2" xfId="5" applyNumberFormat="1" applyFont="1" applyFill="1" applyBorder="1" applyAlignment="1">
      <alignment horizontal="right"/>
    </xf>
    <xf numFmtId="4" fontId="9" fillId="0" borderId="4" xfId="5" applyNumberFormat="1" applyFont="1" applyBorder="1" applyAlignment="1">
      <alignment horizontal="right"/>
    </xf>
    <xf numFmtId="4" fontId="13" fillId="5" borderId="4" xfId="5" applyNumberFormat="1" applyFont="1" applyFill="1" applyBorder="1" applyAlignment="1">
      <alignment horizontal="right" vertical="center" wrapText="1"/>
    </xf>
    <xf numFmtId="4" fontId="18" fillId="3" borderId="8" xfId="8" applyNumberFormat="1" applyFont="1" applyFill="1" applyBorder="1"/>
    <xf numFmtId="4" fontId="18" fillId="3" borderId="5" xfId="8" applyNumberFormat="1" applyFont="1" applyFill="1" applyBorder="1"/>
    <xf numFmtId="164" fontId="19" fillId="7" borderId="2" xfId="8" applyNumberFormat="1" applyFont="1" applyFill="1" applyBorder="1" applyAlignment="1"/>
    <xf numFmtId="164" fontId="19" fillId="0" borderId="2" xfId="8" applyNumberFormat="1" applyFont="1" applyBorder="1" applyAlignment="1"/>
    <xf numFmtId="164" fontId="18" fillId="3" borderId="2" xfId="8" applyNumberFormat="1" applyFont="1" applyFill="1" applyBorder="1" applyAlignment="1"/>
    <xf numFmtId="164" fontId="18" fillId="3" borderId="8" xfId="8" applyNumberFormat="1" applyFont="1" applyFill="1" applyBorder="1" applyAlignment="1"/>
    <xf numFmtId="164" fontId="18" fillId="3" borderId="5" xfId="8" applyNumberFormat="1" applyFont="1" applyFill="1" applyBorder="1" applyAlignment="1"/>
    <xf numFmtId="164" fontId="13" fillId="5" borderId="2" xfId="8" applyNumberFormat="1" applyFont="1" applyFill="1" applyBorder="1" applyAlignment="1"/>
    <xf numFmtId="164" fontId="19" fillId="3" borderId="2" xfId="8" applyNumberFormat="1" applyFont="1" applyFill="1" applyBorder="1" applyAlignment="1"/>
    <xf numFmtId="164" fontId="19" fillId="4" borderId="2" xfId="8" applyNumberFormat="1" applyFont="1" applyFill="1" applyBorder="1" applyAlignment="1"/>
    <xf numFmtId="4" fontId="0" fillId="0" borderId="0" xfId="0" applyNumberFormat="1"/>
    <xf numFmtId="0" fontId="23" fillId="0" borderId="0" xfId="6" applyFont="1"/>
    <xf numFmtId="0" fontId="22" fillId="4" borderId="23" xfId="6" applyFont="1" applyFill="1" applyBorder="1"/>
    <xf numFmtId="49" fontId="22" fillId="4" borderId="24" xfId="6" applyNumberFormat="1" applyFont="1" applyFill="1" applyBorder="1" applyAlignment="1">
      <alignment horizontal="center" wrapText="1"/>
    </xf>
    <xf numFmtId="49" fontId="22" fillId="4" borderId="25" xfId="6" applyNumberFormat="1" applyFont="1" applyFill="1" applyBorder="1" applyAlignment="1">
      <alignment horizontal="center" wrapText="1"/>
    </xf>
    <xf numFmtId="0" fontId="22" fillId="4" borderId="26" xfId="6" applyFont="1" applyFill="1" applyBorder="1"/>
    <xf numFmtId="4" fontId="22" fillId="4" borderId="6" xfId="6" applyNumberFormat="1" applyFont="1" applyFill="1" applyBorder="1" applyAlignment="1">
      <alignment horizontal="right" wrapText="1"/>
    </xf>
    <xf numFmtId="4" fontId="22" fillId="4" borderId="5" xfId="6" applyNumberFormat="1" applyFont="1" applyFill="1" applyBorder="1" applyAlignment="1">
      <alignment horizontal="right" wrapText="1"/>
    </xf>
    <xf numFmtId="4" fontId="22" fillId="4" borderId="27" xfId="6" applyNumberFormat="1" applyFont="1" applyFill="1" applyBorder="1" applyAlignment="1">
      <alignment horizontal="right" wrapText="1"/>
    </xf>
    <xf numFmtId="0" fontId="23" fillId="4" borderId="28" xfId="6" applyFont="1" applyFill="1" applyBorder="1"/>
    <xf numFmtId="4" fontId="23" fillId="4" borderId="2" xfId="6" applyNumberFormat="1" applyFont="1" applyFill="1" applyBorder="1" applyAlignment="1">
      <alignment horizontal="right" wrapText="1"/>
    </xf>
    <xf numFmtId="4" fontId="22" fillId="4" borderId="2" xfId="6" applyNumberFormat="1" applyFont="1" applyFill="1" applyBorder="1" applyAlignment="1">
      <alignment horizontal="right" wrapText="1"/>
    </xf>
    <xf numFmtId="4" fontId="23" fillId="4" borderId="29" xfId="6" applyNumberFormat="1" applyFont="1" applyFill="1" applyBorder="1" applyAlignment="1">
      <alignment horizontal="right" wrapText="1"/>
    </xf>
    <xf numFmtId="0" fontId="22" fillId="4" borderId="28" xfId="6" applyFont="1" applyFill="1" applyBorder="1"/>
    <xf numFmtId="3" fontId="22" fillId="4" borderId="30" xfId="6" applyNumberFormat="1" applyFont="1" applyFill="1" applyBorder="1" applyAlignment="1">
      <alignment horizontal="left"/>
    </xf>
    <xf numFmtId="4" fontId="22" fillId="4" borderId="8" xfId="6" applyNumberFormat="1" applyFont="1" applyFill="1" applyBorder="1" applyAlignment="1">
      <alignment horizontal="right"/>
    </xf>
    <xf numFmtId="4" fontId="22" fillId="4" borderId="12" xfId="6" applyNumberFormat="1" applyFont="1" applyFill="1" applyBorder="1" applyAlignment="1">
      <alignment horizontal="right"/>
    </xf>
    <xf numFmtId="3" fontId="23" fillId="4" borderId="0" xfId="6" applyNumberFormat="1" applyFont="1" applyFill="1" applyBorder="1" applyAlignment="1">
      <alignment horizontal="left"/>
    </xf>
    <xf numFmtId="3" fontId="23" fillId="4" borderId="0" xfId="6" applyNumberFormat="1" applyFont="1" applyFill="1" applyBorder="1" applyAlignment="1">
      <alignment horizontal="right"/>
    </xf>
    <xf numFmtId="3" fontId="23" fillId="4" borderId="31" xfId="6" applyNumberFormat="1" applyFont="1" applyFill="1" applyBorder="1" applyAlignment="1">
      <alignment horizontal="left"/>
    </xf>
    <xf numFmtId="3" fontId="23" fillId="4" borderId="24" xfId="6" applyNumberFormat="1" applyFont="1" applyFill="1" applyBorder="1" applyAlignment="1">
      <alignment horizontal="right" wrapText="1"/>
    </xf>
    <xf numFmtId="3" fontId="23" fillId="4" borderId="14" xfId="6" applyNumberFormat="1" applyFont="1" applyFill="1" applyBorder="1" applyAlignment="1">
      <alignment horizontal="right" wrapText="1"/>
    </xf>
    <xf numFmtId="0" fontId="24" fillId="4" borderId="30" xfId="6" applyNumberFormat="1" applyFont="1" applyFill="1" applyBorder="1" applyAlignment="1">
      <alignment horizontal="left"/>
    </xf>
    <xf numFmtId="0" fontId="24" fillId="4" borderId="0" xfId="6" applyNumberFormat="1" applyFont="1" applyFill="1" applyBorder="1" applyAlignment="1">
      <alignment horizontal="left"/>
    </xf>
    <xf numFmtId="3" fontId="25" fillId="4" borderId="0" xfId="6" applyNumberFormat="1" applyFont="1" applyFill="1" applyBorder="1" applyAlignment="1">
      <alignment horizontal="right"/>
    </xf>
    <xf numFmtId="0" fontId="22" fillId="0" borderId="0" xfId="6" applyFont="1" applyBorder="1" applyAlignment="1">
      <alignment wrapText="1"/>
    </xf>
    <xf numFmtId="3" fontId="22" fillId="0" borderId="0" xfId="6" applyNumberFormat="1" applyFont="1" applyBorder="1"/>
    <xf numFmtId="0" fontId="23" fillId="4" borderId="32" xfId="6" applyNumberFormat="1" applyFont="1" applyFill="1" applyBorder="1" applyAlignment="1">
      <alignment horizontal="left" wrapText="1"/>
    </xf>
    <xf numFmtId="4" fontId="23" fillId="4" borderId="33" xfId="6" applyNumberFormat="1" applyFont="1" applyFill="1" applyBorder="1" applyAlignment="1">
      <alignment horizontal="right" wrapText="1"/>
    </xf>
    <xf numFmtId="4" fontId="23" fillId="4" borderId="34" xfId="6" applyNumberFormat="1" applyFont="1" applyFill="1" applyBorder="1" applyAlignment="1">
      <alignment horizontal="right" wrapText="1"/>
    </xf>
    <xf numFmtId="0" fontId="23" fillId="4" borderId="35" xfId="6" applyNumberFormat="1" applyFont="1" applyFill="1" applyBorder="1" applyAlignment="1">
      <alignment horizontal="left"/>
    </xf>
    <xf numFmtId="4" fontId="23" fillId="4" borderId="36" xfId="6" applyNumberFormat="1" applyFont="1" applyFill="1" applyBorder="1" applyAlignment="1">
      <alignment horizontal="right"/>
    </xf>
    <xf numFmtId="4" fontId="23" fillId="4" borderId="37" xfId="6" applyNumberFormat="1" applyFont="1" applyFill="1" applyBorder="1" applyAlignment="1">
      <alignment horizontal="right"/>
    </xf>
    <xf numFmtId="0" fontId="23" fillId="4" borderId="38" xfId="6" applyNumberFormat="1" applyFont="1" applyFill="1" applyBorder="1"/>
    <xf numFmtId="4" fontId="23" fillId="4" borderId="39" xfId="6" applyNumberFormat="1" applyFont="1" applyFill="1" applyBorder="1" applyAlignment="1">
      <alignment horizontal="right"/>
    </xf>
    <xf numFmtId="4" fontId="23" fillId="4" borderId="40" xfId="6" applyNumberFormat="1" applyFont="1" applyFill="1" applyBorder="1" applyAlignment="1">
      <alignment horizontal="right"/>
    </xf>
    <xf numFmtId="0" fontId="26" fillId="4" borderId="0" xfId="6" applyNumberFormat="1" applyFont="1" applyFill="1" applyBorder="1"/>
    <xf numFmtId="4" fontId="26" fillId="4" borderId="0" xfId="6" applyNumberFormat="1" applyFont="1" applyFill="1" applyBorder="1" applyAlignment="1">
      <alignment horizontal="right"/>
    </xf>
    <xf numFmtId="0" fontId="23" fillId="4" borderId="41" xfId="6" applyNumberFormat="1" applyFont="1" applyFill="1" applyBorder="1" applyAlignment="1">
      <alignment horizontal="left"/>
    </xf>
    <xf numFmtId="4" fontId="22" fillId="4" borderId="42" xfId="6" applyNumberFormat="1" applyFont="1" applyFill="1" applyBorder="1" applyAlignment="1">
      <alignment horizontal="right"/>
    </xf>
    <xf numFmtId="4" fontId="22" fillId="4" borderId="43" xfId="6" applyNumberFormat="1" applyFont="1" applyFill="1" applyBorder="1" applyAlignment="1">
      <alignment horizontal="right"/>
    </xf>
    <xf numFmtId="0" fontId="23" fillId="0" borderId="0" xfId="0" applyFont="1"/>
    <xf numFmtId="0" fontId="9" fillId="0" borderId="0" xfId="0" applyFont="1"/>
    <xf numFmtId="3" fontId="6" fillId="3" borderId="19" xfId="0" applyNumberFormat="1" applyFont="1" applyFill="1" applyBorder="1" applyAlignment="1">
      <alignment horizontal="center" vertical="center" wrapText="1"/>
    </xf>
    <xf numFmtId="0" fontId="23" fillId="4" borderId="0" xfId="6" applyNumberFormat="1" applyFont="1" applyFill="1" applyBorder="1" applyAlignment="1">
      <alignment horizontal="left"/>
    </xf>
    <xf numFmtId="4" fontId="22" fillId="4" borderId="0" xfId="6" applyNumberFormat="1" applyFont="1" applyFill="1" applyBorder="1" applyAlignment="1">
      <alignment horizontal="right"/>
    </xf>
    <xf numFmtId="164" fontId="9" fillId="0" borderId="45" xfId="0" applyNumberFormat="1" applyFont="1" applyBorder="1"/>
    <xf numFmtId="0" fontId="8" fillId="0" borderId="44" xfId="0" applyNumberFormat="1" applyFont="1" applyBorder="1" applyAlignment="1">
      <alignment horizontal="center" wrapText="1"/>
    </xf>
    <xf numFmtId="3" fontId="8" fillId="3" borderId="38" xfId="0" applyNumberFormat="1" applyFont="1" applyFill="1" applyBorder="1" applyAlignment="1">
      <alignment horizontal="center"/>
    </xf>
    <xf numFmtId="4" fontId="22" fillId="3" borderId="44" xfId="6" applyNumberFormat="1" applyFont="1" applyFill="1" applyBorder="1" applyAlignment="1">
      <alignment horizontal="right"/>
    </xf>
    <xf numFmtId="4" fontId="25" fillId="4" borderId="39" xfId="6" applyNumberFormat="1" applyFont="1" applyFill="1" applyBorder="1" applyAlignment="1">
      <alignment horizontal="right"/>
    </xf>
    <xf numFmtId="4" fontId="8" fillId="3" borderId="6" xfId="0" applyNumberFormat="1" applyFont="1" applyFill="1" applyBorder="1" applyAlignment="1">
      <alignment horizontal="right"/>
    </xf>
    <xf numFmtId="4" fontId="8" fillId="3" borderId="6" xfId="5" applyNumberFormat="1" applyFont="1" applyFill="1" applyBorder="1" applyAlignment="1">
      <alignment horizontal="right"/>
    </xf>
    <xf numFmtId="0" fontId="8" fillId="3" borderId="41" xfId="0" applyNumberFormat="1" applyFont="1" applyFill="1" applyBorder="1" applyAlignment="1">
      <alignment horizontal="center"/>
    </xf>
    <xf numFmtId="0" fontId="8" fillId="3" borderId="42" xfId="0" applyNumberFormat="1" applyFont="1" applyFill="1" applyBorder="1" applyAlignment="1">
      <alignment horizontal="center"/>
    </xf>
    <xf numFmtId="4" fontId="17" fillId="3" borderId="42" xfId="0" applyNumberFormat="1" applyFont="1" applyFill="1" applyBorder="1" applyAlignment="1">
      <alignment horizontal="center" vertical="center" wrapText="1"/>
    </xf>
    <xf numFmtId="4" fontId="8" fillId="3" borderId="42" xfId="5" applyNumberFormat="1" applyFont="1" applyFill="1" applyBorder="1" applyAlignment="1">
      <alignment horizontal="right"/>
    </xf>
    <xf numFmtId="4" fontId="8" fillId="3" borderId="42" xfId="0" applyNumberFormat="1" applyFont="1" applyFill="1" applyBorder="1" applyAlignment="1">
      <alignment horizontal="right"/>
    </xf>
    <xf numFmtId="4" fontId="8" fillId="3" borderId="42" xfId="0" applyNumberFormat="1" applyFont="1" applyFill="1" applyBorder="1" applyAlignment="1">
      <alignment horizontal="center" vertical="center" wrapText="1"/>
    </xf>
    <xf numFmtId="4" fontId="8" fillId="3" borderId="43" xfId="0" applyNumberFormat="1" applyFont="1" applyFill="1" applyBorder="1" applyAlignment="1">
      <alignment horizontal="right"/>
    </xf>
    <xf numFmtId="3" fontId="10" fillId="0" borderId="0" xfId="0" applyNumberFormat="1" applyFont="1" applyAlignment="1">
      <alignment horizontal="left"/>
    </xf>
    <xf numFmtId="3" fontId="10" fillId="0" borderId="0" xfId="0" applyNumberFormat="1" applyFont="1" applyBorder="1" applyAlignment="1">
      <alignment horizontal="left" vertical="center" wrapText="1"/>
    </xf>
    <xf numFmtId="3" fontId="10" fillId="0" borderId="0" xfId="0" applyNumberFormat="1" applyFont="1" applyAlignment="1">
      <alignment horizontal="left" vertical="center"/>
    </xf>
    <xf numFmtId="0" fontId="8" fillId="0" borderId="0" xfId="0" applyFont="1" applyAlignment="1">
      <alignment horizontal="center" wrapText="1"/>
    </xf>
    <xf numFmtId="3" fontId="10" fillId="0" borderId="0" xfId="0" applyNumberFormat="1" applyFont="1" applyAlignment="1">
      <alignment horizontal="left" vertical="center" wrapText="1"/>
    </xf>
    <xf numFmtId="0" fontId="9" fillId="0" borderId="0" xfId="0" applyFont="1" applyAlignment="1">
      <alignment horizontal="center" wrapText="1"/>
    </xf>
    <xf numFmtId="164" fontId="19" fillId="7" borderId="5" xfId="8" applyNumberFormat="1" applyFont="1" applyFill="1" applyBorder="1" applyAlignment="1"/>
    <xf numFmtId="164" fontId="19" fillId="0" borderId="5" xfId="8" applyNumberFormat="1" applyFont="1" applyBorder="1" applyAlignment="1"/>
    <xf numFmtId="164" fontId="19" fillId="7" borderId="4" xfId="8" applyNumberFormat="1" applyFont="1" applyFill="1" applyBorder="1" applyAlignment="1"/>
    <xf numFmtId="164" fontId="19" fillId="0" borderId="4" xfId="8" applyNumberFormat="1" applyFont="1" applyBorder="1" applyAlignment="1"/>
    <xf numFmtId="164" fontId="19" fillId="4" borderId="4" xfId="8" applyNumberFormat="1" applyFont="1" applyFill="1" applyBorder="1" applyAlignment="1"/>
    <xf numFmtId="164" fontId="13" fillId="5" borderId="4" xfId="8" applyNumberFormat="1" applyFont="1" applyFill="1" applyBorder="1" applyAlignment="1"/>
    <xf numFmtId="164" fontId="19" fillId="3" borderId="4" xfId="8" applyNumberFormat="1" applyFont="1" applyFill="1" applyBorder="1" applyAlignment="1"/>
    <xf numFmtId="164" fontId="19" fillId="4" borderId="5" xfId="8" applyNumberFormat="1" applyFont="1" applyFill="1" applyBorder="1" applyAlignment="1"/>
    <xf numFmtId="3" fontId="16" fillId="0" borderId="0" xfId="0" applyNumberFormat="1" applyFont="1" applyBorder="1" applyAlignment="1">
      <alignment horizontal="center"/>
    </xf>
    <xf numFmtId="3" fontId="8" fillId="0" borderId="20" xfId="0" applyNumberFormat="1" applyFont="1" applyBorder="1" applyAlignment="1">
      <alignment horizontal="center" vertical="center" wrapText="1"/>
    </xf>
    <xf numFmtId="4" fontId="28" fillId="9" borderId="4" xfId="0" applyNumberFormat="1" applyFont="1" applyFill="1" applyBorder="1" applyAlignment="1">
      <alignment horizontal="right" vertical="center" wrapText="1"/>
    </xf>
    <xf numFmtId="4" fontId="8" fillId="10" borderId="42" xfId="0" applyNumberFormat="1" applyFont="1" applyFill="1" applyBorder="1" applyAlignment="1">
      <alignment horizontal="right"/>
    </xf>
    <xf numFmtId="4" fontId="8" fillId="10" borderId="6" xfId="0" applyNumberFormat="1" applyFont="1" applyFill="1" applyBorder="1" applyAlignment="1">
      <alignment horizontal="right"/>
    </xf>
    <xf numFmtId="4" fontId="8" fillId="10" borderId="2" xfId="0" applyNumberFormat="1" applyFont="1" applyFill="1" applyBorder="1" applyAlignment="1">
      <alignment horizontal="right"/>
    </xf>
    <xf numFmtId="4" fontId="8" fillId="10" borderId="4" xfId="0" applyNumberFormat="1" applyFont="1" applyFill="1" applyBorder="1" applyAlignment="1">
      <alignment horizontal="right"/>
    </xf>
    <xf numFmtId="4" fontId="8" fillId="10" borderId="8" xfId="0" applyNumberFormat="1" applyFont="1" applyFill="1" applyBorder="1" applyAlignment="1">
      <alignment horizontal="right"/>
    </xf>
    <xf numFmtId="4" fontId="8" fillId="10" borderId="5" xfId="0" applyNumberFormat="1" applyFont="1" applyFill="1" applyBorder="1" applyAlignment="1">
      <alignment horizontal="right"/>
    </xf>
    <xf numFmtId="4" fontId="9" fillId="11" borderId="5" xfId="0" applyNumberFormat="1" applyFont="1" applyFill="1" applyBorder="1" applyAlignment="1">
      <alignment horizontal="right"/>
    </xf>
    <xf numFmtId="4" fontId="9" fillId="11" borderId="5" xfId="5" applyNumberFormat="1" applyFont="1" applyFill="1" applyBorder="1" applyAlignment="1">
      <alignment horizontal="right"/>
    </xf>
    <xf numFmtId="4" fontId="8" fillId="10" borderId="2" xfId="5" applyNumberFormat="1" applyFont="1" applyFill="1" applyBorder="1" applyAlignment="1">
      <alignment horizontal="right"/>
    </xf>
    <xf numFmtId="4" fontId="9" fillId="11" borderId="2" xfId="5" applyNumberFormat="1" applyFont="1" applyFill="1" applyBorder="1" applyAlignment="1">
      <alignment horizontal="right"/>
    </xf>
    <xf numFmtId="4" fontId="9" fillId="12" borderId="2" xfId="5" applyNumberFormat="1" applyFont="1" applyFill="1" applyBorder="1" applyAlignment="1">
      <alignment horizontal="right"/>
    </xf>
    <xf numFmtId="4" fontId="8" fillId="10" borderId="2" xfId="5" applyNumberFormat="1" applyFont="1" applyFill="1" applyBorder="1" applyAlignment="1">
      <alignment horizontal="right" wrapText="1"/>
    </xf>
    <xf numFmtId="4" fontId="9" fillId="11" borderId="4" xfId="5" applyNumberFormat="1" applyFont="1" applyFill="1" applyBorder="1" applyAlignment="1">
      <alignment horizontal="right"/>
    </xf>
    <xf numFmtId="4" fontId="9" fillId="12" borderId="4" xfId="5" applyNumberFormat="1" applyFont="1" applyFill="1" applyBorder="1" applyAlignment="1">
      <alignment horizontal="right"/>
    </xf>
    <xf numFmtId="4" fontId="8" fillId="10" borderId="8" xfId="5" applyNumberFormat="1" applyFont="1" applyFill="1" applyBorder="1" applyAlignment="1">
      <alignment horizontal="right"/>
    </xf>
    <xf numFmtId="4" fontId="8" fillId="10" borderId="5" xfId="5" applyNumberFormat="1" applyFont="1" applyFill="1" applyBorder="1" applyAlignment="1">
      <alignment horizontal="right"/>
    </xf>
    <xf numFmtId="4" fontId="29" fillId="9" borderId="4" xfId="5" applyNumberFormat="1" applyFont="1" applyFill="1" applyBorder="1" applyAlignment="1">
      <alignment horizontal="right"/>
    </xf>
    <xf numFmtId="4" fontId="8" fillId="10" borderId="4" xfId="5" applyNumberFormat="1" applyFont="1" applyFill="1" applyBorder="1" applyAlignment="1">
      <alignment horizontal="right"/>
    </xf>
    <xf numFmtId="4" fontId="9" fillId="12" borderId="5" xfId="5" applyNumberFormat="1" applyFont="1" applyFill="1" applyBorder="1" applyAlignment="1">
      <alignment horizontal="right"/>
    </xf>
    <xf numFmtId="4" fontId="8" fillId="11" borderId="2" xfId="5" applyNumberFormat="1" applyFont="1" applyFill="1" applyBorder="1" applyAlignment="1">
      <alignment horizontal="right"/>
    </xf>
    <xf numFmtId="4" fontId="8" fillId="12" borderId="2" xfId="5" applyNumberFormat="1" applyFont="1" applyFill="1" applyBorder="1" applyAlignment="1">
      <alignment horizontal="right"/>
    </xf>
    <xf numFmtId="4" fontId="9" fillId="13" borderId="2" xfId="5" applyNumberFormat="1" applyFont="1" applyFill="1" applyBorder="1" applyAlignment="1">
      <alignment horizontal="right"/>
    </xf>
    <xf numFmtId="4" fontId="9" fillId="13" borderId="4" xfId="5" applyNumberFormat="1" applyFont="1" applyFill="1" applyBorder="1" applyAlignment="1">
      <alignment horizontal="right"/>
    </xf>
    <xf numFmtId="4" fontId="23" fillId="4" borderId="0" xfId="6" applyNumberFormat="1" applyFont="1" applyFill="1" applyBorder="1" applyAlignment="1">
      <alignment horizontal="right" wrapText="1"/>
    </xf>
    <xf numFmtId="3" fontId="16" fillId="0" borderId="0" xfId="0" applyNumberFormat="1" applyFont="1" applyBorder="1" applyAlignment="1">
      <alignment horizontal="center"/>
    </xf>
    <xf numFmtId="3" fontId="10" fillId="0" borderId="0" xfId="0" applyNumberFormat="1" applyFont="1" applyBorder="1" applyAlignment="1">
      <alignment horizontal="left"/>
    </xf>
    <xf numFmtId="3" fontId="10" fillId="0" borderId="0" xfId="0" applyNumberFormat="1" applyFont="1" applyAlignment="1">
      <alignment horizontal="left"/>
    </xf>
    <xf numFmtId="0" fontId="8" fillId="2" borderId="16" xfId="0" applyFont="1" applyFill="1" applyBorder="1" applyAlignment="1">
      <alignment horizontal="center"/>
    </xf>
    <xf numFmtId="0" fontId="8" fillId="2" borderId="17" xfId="0" applyFont="1" applyFill="1" applyBorder="1" applyAlignment="1">
      <alignment horizontal="center"/>
    </xf>
    <xf numFmtId="0" fontId="8" fillId="3" borderId="46" xfId="0" applyNumberFormat="1" applyFont="1" applyFill="1" applyBorder="1" applyAlignment="1">
      <alignment horizontal="center" vertical="center"/>
    </xf>
    <xf numFmtId="0" fontId="8" fillId="3" borderId="47" xfId="0" applyNumberFormat="1" applyFont="1" applyFill="1" applyBorder="1" applyAlignment="1">
      <alignment horizontal="center" vertical="center"/>
    </xf>
    <xf numFmtId="0" fontId="8" fillId="3" borderId="45" xfId="0" applyNumberFormat="1" applyFont="1" applyFill="1" applyBorder="1" applyAlignment="1">
      <alignment horizontal="center" vertical="center"/>
    </xf>
    <xf numFmtId="0" fontId="8" fillId="3" borderId="26" xfId="0" applyNumberFormat="1" applyFont="1" applyFill="1" applyBorder="1" applyAlignment="1">
      <alignment horizontal="center" vertical="center"/>
    </xf>
    <xf numFmtId="0" fontId="8" fillId="3" borderId="0" xfId="0" applyNumberFormat="1" applyFont="1" applyFill="1" applyBorder="1" applyAlignment="1">
      <alignment horizontal="center" vertical="center"/>
    </xf>
    <xf numFmtId="0" fontId="8" fillId="3" borderId="48" xfId="0" applyNumberFormat="1" applyFont="1" applyFill="1" applyBorder="1" applyAlignment="1">
      <alignment horizontal="center" vertical="center"/>
    </xf>
    <xf numFmtId="0" fontId="8" fillId="3" borderId="49" xfId="0" applyNumberFormat="1" applyFont="1" applyFill="1" applyBorder="1" applyAlignment="1">
      <alignment horizontal="center" vertical="center"/>
    </xf>
    <xf numFmtId="0" fontId="8" fillId="3" borderId="50" xfId="0" applyNumberFormat="1" applyFont="1" applyFill="1" applyBorder="1" applyAlignment="1">
      <alignment horizontal="center" vertical="center"/>
    </xf>
    <xf numFmtId="0" fontId="8" fillId="3" borderId="51" xfId="0" applyNumberFormat="1" applyFont="1" applyFill="1" applyBorder="1" applyAlignment="1">
      <alignment horizontal="center" vertical="center"/>
    </xf>
    <xf numFmtId="0" fontId="6" fillId="2" borderId="16" xfId="0" applyNumberFormat="1" applyFont="1" applyFill="1" applyBorder="1" applyAlignment="1">
      <alignment horizontal="center"/>
    </xf>
    <xf numFmtId="0" fontId="6" fillId="2" borderId="17" xfId="0" applyNumberFormat="1" applyFont="1" applyFill="1" applyBorder="1" applyAlignment="1">
      <alignment horizontal="center"/>
    </xf>
    <xf numFmtId="0" fontId="6" fillId="2" borderId="18" xfId="0" applyNumberFormat="1" applyFont="1" applyFill="1" applyBorder="1" applyAlignment="1">
      <alignment horizontal="center"/>
    </xf>
    <xf numFmtId="3" fontId="10" fillId="0" borderId="0" xfId="0" applyNumberFormat="1" applyFont="1" applyBorder="1" applyAlignment="1">
      <alignment horizontal="left" vertical="center" wrapText="1"/>
    </xf>
    <xf numFmtId="3" fontId="10" fillId="0" borderId="0" xfId="0" applyNumberFormat="1" applyFont="1" applyAlignment="1">
      <alignment horizontal="left" vertical="center"/>
    </xf>
    <xf numFmtId="0" fontId="8" fillId="0" borderId="0" xfId="0" applyFont="1" applyAlignment="1">
      <alignment horizontal="center" wrapText="1"/>
    </xf>
    <xf numFmtId="3" fontId="10" fillId="0" borderId="0" xfId="0" applyNumberFormat="1" applyFont="1" applyAlignment="1">
      <alignment horizontal="left" vertical="center" wrapText="1"/>
    </xf>
    <xf numFmtId="0" fontId="8" fillId="0" borderId="0" xfId="0" applyNumberFormat="1" applyFont="1" applyAlignment="1">
      <alignment horizontal="center" wrapText="1"/>
    </xf>
    <xf numFmtId="0" fontId="9" fillId="0" borderId="0" xfId="0" applyFont="1" applyAlignment="1">
      <alignment horizontal="center" wrapText="1"/>
    </xf>
    <xf numFmtId="3" fontId="27" fillId="3" borderId="52" xfId="0" applyNumberFormat="1" applyFont="1" applyFill="1" applyBorder="1" applyAlignment="1">
      <alignment horizontal="center" vertical="center"/>
    </xf>
    <xf numFmtId="3" fontId="27" fillId="3" borderId="53" xfId="0" applyNumberFormat="1" applyFont="1" applyFill="1" applyBorder="1" applyAlignment="1">
      <alignment horizontal="center" vertical="center"/>
    </xf>
    <xf numFmtId="3" fontId="27" fillId="3" borderId="54" xfId="0" applyNumberFormat="1" applyFont="1" applyFill="1" applyBorder="1" applyAlignment="1">
      <alignment horizontal="center" vertical="center"/>
    </xf>
    <xf numFmtId="164" fontId="8" fillId="3" borderId="52" xfId="0" applyNumberFormat="1" applyFont="1" applyFill="1" applyBorder="1" applyAlignment="1">
      <alignment horizontal="center" vertical="center"/>
    </xf>
    <xf numFmtId="164" fontId="8" fillId="3" borderId="53" xfId="0" applyNumberFormat="1" applyFont="1" applyFill="1" applyBorder="1" applyAlignment="1">
      <alignment horizontal="center" vertical="center"/>
    </xf>
    <xf numFmtId="164" fontId="8" fillId="3" borderId="54" xfId="0" applyNumberFormat="1" applyFont="1" applyFill="1" applyBorder="1" applyAlignment="1">
      <alignment horizontal="center" vertical="center"/>
    </xf>
    <xf numFmtId="4" fontId="27" fillId="3" borderId="16" xfId="6" applyNumberFormat="1" applyFont="1" applyFill="1" applyBorder="1" applyAlignment="1">
      <alignment horizontal="center"/>
    </xf>
    <xf numFmtId="4" fontId="27" fillId="3" borderId="18" xfId="6" applyNumberFormat="1" applyFont="1" applyFill="1" applyBorder="1" applyAlignment="1">
      <alignment horizontal="center"/>
    </xf>
    <xf numFmtId="0" fontId="21" fillId="0" borderId="0" xfId="0" applyFont="1" applyAlignment="1">
      <alignment horizontal="center"/>
    </xf>
    <xf numFmtId="0" fontId="22" fillId="0" borderId="0" xfId="6" applyFont="1" applyAlignment="1">
      <alignment horizontal="center"/>
    </xf>
    <xf numFmtId="3" fontId="8" fillId="4" borderId="55" xfId="6" applyNumberFormat="1" applyFont="1" applyFill="1" applyBorder="1" applyAlignment="1">
      <alignment horizontal="center" wrapText="1"/>
    </xf>
    <xf numFmtId="3" fontId="8" fillId="4" borderId="45" xfId="6" applyNumberFormat="1" applyFont="1" applyFill="1" applyBorder="1" applyAlignment="1">
      <alignment horizontal="center" wrapText="1"/>
    </xf>
  </cellXfs>
  <cellStyles count="9">
    <cellStyle name="Comma" xfId="2" builtinId="3"/>
    <cellStyle name="Comma 2" xfId="7"/>
    <cellStyle name="Normal" xfId="0" builtinId="0"/>
    <cellStyle name="Normal 2" xfId="5"/>
    <cellStyle name="Normal 3" xfId="3"/>
    <cellStyle name="Normal 3 2" xfId="8"/>
    <cellStyle name="Normal 4" xfId="4"/>
    <cellStyle name="Normalno 2" xfId="1"/>
    <cellStyle name="Normalno 2 2" xfId="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P207"/>
  <sheetViews>
    <sheetView tabSelected="1" topLeftCell="A79" zoomScale="65" zoomScaleNormal="65" workbookViewId="0">
      <selection activeCell="A52" sqref="A52:XFD52"/>
    </sheetView>
  </sheetViews>
  <sheetFormatPr defaultColWidth="19.42578125" defaultRowHeight="18.75"/>
  <cols>
    <col min="1" max="1" width="32.42578125" style="29" customWidth="1"/>
    <col min="2" max="2" width="39.85546875" style="30" customWidth="1"/>
    <col min="3" max="3" width="19.7109375" style="2" bestFit="1" customWidth="1"/>
    <col min="4" max="4" width="19.7109375" style="31" bestFit="1" customWidth="1"/>
    <col min="5" max="5" width="20" style="1" bestFit="1" customWidth="1"/>
    <col min="6" max="6" width="19.42578125" style="1" customWidth="1"/>
    <col min="7" max="7" width="20" style="1" bestFit="1" customWidth="1"/>
    <col min="8" max="8" width="17" style="1" customWidth="1"/>
    <col min="9" max="9" width="19.7109375" style="1" bestFit="1" customWidth="1"/>
    <col min="10" max="11" width="19" style="1" customWidth="1"/>
    <col min="12" max="13" width="19.7109375" style="1" bestFit="1" customWidth="1"/>
    <col min="14" max="14" width="17" style="1" customWidth="1"/>
    <col min="15" max="15" width="19.7109375" style="1" bestFit="1" customWidth="1"/>
    <col min="16" max="16" width="17.85546875" style="1" customWidth="1"/>
    <col min="17" max="17" width="19.7109375" style="1" bestFit="1" customWidth="1"/>
    <col min="18" max="18" width="16.7109375" style="1" customWidth="1"/>
    <col min="19" max="19" width="19.5703125" style="1" bestFit="1" customWidth="1"/>
    <col min="20" max="20" width="19.7109375" style="1" bestFit="1" customWidth="1"/>
    <col min="21" max="21" width="19.5703125" style="1" bestFit="1" customWidth="1"/>
    <col min="22" max="68" width="19.42578125" style="52"/>
    <col min="69" max="16384" width="19.42578125" style="1"/>
  </cols>
  <sheetData>
    <row r="1" spans="1:22" ht="15.75" customHeight="1" thickBot="1">
      <c r="A1" s="360" t="s">
        <v>69</v>
      </c>
      <c r="B1" s="361"/>
      <c r="C1" s="361"/>
      <c r="D1" s="362"/>
      <c r="T1" s="349" t="s">
        <v>12</v>
      </c>
      <c r="U1" s="350"/>
      <c r="V1" s="120"/>
    </row>
    <row r="2" spans="1:22" ht="20.25" customHeight="1">
      <c r="A2" s="367" t="s">
        <v>191</v>
      </c>
      <c r="B2" s="368"/>
      <c r="C2" s="368"/>
      <c r="D2" s="368"/>
      <c r="E2" s="368"/>
      <c r="F2" s="368"/>
      <c r="G2" s="368"/>
      <c r="H2" s="368"/>
      <c r="I2" s="368"/>
      <c r="J2" s="368"/>
      <c r="K2" s="368"/>
      <c r="L2" s="368"/>
      <c r="M2" s="368"/>
      <c r="N2" s="368"/>
      <c r="O2" s="368"/>
      <c r="P2" s="368"/>
      <c r="Q2" s="368"/>
      <c r="R2" s="368"/>
      <c r="S2" s="368"/>
      <c r="T2" s="368"/>
      <c r="U2" s="368"/>
      <c r="V2" s="368"/>
    </row>
    <row r="3" spans="1:22" ht="20.25" customHeight="1">
      <c r="A3" s="4"/>
      <c r="B3" s="365"/>
      <c r="C3" s="365"/>
      <c r="D3" s="365"/>
      <c r="E3" s="365"/>
      <c r="F3" s="365"/>
      <c r="G3" s="365"/>
      <c r="H3" s="365"/>
      <c r="I3" s="365"/>
      <c r="J3" s="365"/>
      <c r="K3" s="308"/>
      <c r="L3" s="5"/>
      <c r="M3" s="3"/>
      <c r="N3" s="310"/>
      <c r="O3" s="3"/>
      <c r="P3" s="310"/>
      <c r="Q3" s="3"/>
      <c r="R3" s="310"/>
      <c r="S3" s="3"/>
      <c r="T3" s="3"/>
      <c r="U3" s="3"/>
      <c r="V3" s="120"/>
    </row>
    <row r="4" spans="1:22" ht="18" customHeight="1">
      <c r="A4" s="6" t="s">
        <v>13</v>
      </c>
      <c r="B4" s="7"/>
      <c r="C4" s="8"/>
      <c r="D4" s="9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</row>
    <row r="5" spans="1:22" ht="22.5" customHeight="1">
      <c r="A5" s="12" t="s">
        <v>69</v>
      </c>
      <c r="B5" s="13"/>
      <c r="C5" s="14"/>
      <c r="D5" s="15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</row>
    <row r="6" spans="1:22" ht="16.5" customHeight="1" thickBot="1">
      <c r="A6" s="16"/>
      <c r="B6" s="10"/>
      <c r="C6" s="11"/>
      <c r="D6" s="15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</row>
    <row r="7" spans="1:22" ht="36">
      <c r="A7" s="288" t="s">
        <v>14</v>
      </c>
      <c r="B7" s="133" t="s">
        <v>180</v>
      </c>
      <c r="C7" s="134" t="s">
        <v>160</v>
      </c>
      <c r="D7" s="135" t="s">
        <v>181</v>
      </c>
      <c r="E7" s="363" t="s">
        <v>78</v>
      </c>
      <c r="F7" s="363"/>
      <c r="G7" s="363"/>
      <c r="H7" s="363"/>
      <c r="I7" s="363"/>
      <c r="J7" s="363"/>
      <c r="K7" s="363"/>
      <c r="L7" s="363"/>
      <c r="M7" s="363"/>
      <c r="N7" s="306"/>
      <c r="O7" s="18"/>
      <c r="P7" s="18"/>
      <c r="Q7" s="363"/>
      <c r="R7" s="363"/>
      <c r="S7" s="363"/>
      <c r="T7" s="363"/>
      <c r="U7" s="363"/>
    </row>
    <row r="8" spans="1:22" ht="19.5" customHeight="1">
      <c r="A8" s="136" t="s">
        <v>9</v>
      </c>
      <c r="B8" s="19">
        <f>D194+E194+F194+G194+H194+I194</f>
        <v>7381523.2999999998</v>
      </c>
      <c r="C8" s="20">
        <v>6861216</v>
      </c>
      <c r="D8" s="20">
        <v>6861216</v>
      </c>
      <c r="E8" s="363"/>
      <c r="F8" s="363"/>
      <c r="G8" s="363"/>
      <c r="H8" s="363"/>
      <c r="I8" s="363"/>
      <c r="J8" s="366"/>
      <c r="K8" s="366"/>
      <c r="L8" s="366"/>
      <c r="M8" s="366"/>
      <c r="N8" s="309"/>
      <c r="O8" s="21"/>
      <c r="P8" s="21"/>
      <c r="Q8" s="364"/>
      <c r="R8" s="364"/>
      <c r="S8" s="364"/>
      <c r="T8" s="364"/>
      <c r="U8" s="364"/>
    </row>
    <row r="9" spans="1:22" ht="36.75" customHeight="1">
      <c r="A9" s="136" t="s">
        <v>62</v>
      </c>
      <c r="B9" s="19">
        <v>700</v>
      </c>
      <c r="C9" s="20">
        <v>700</v>
      </c>
      <c r="D9" s="20">
        <v>700</v>
      </c>
      <c r="E9" s="363" t="s">
        <v>153</v>
      </c>
      <c r="F9" s="363"/>
      <c r="G9" s="363"/>
      <c r="H9" s="363"/>
      <c r="I9" s="363"/>
      <c r="J9" s="363"/>
      <c r="K9" s="363"/>
      <c r="L9" s="363"/>
      <c r="M9" s="363"/>
      <c r="N9" s="306"/>
      <c r="O9" s="22"/>
      <c r="P9" s="22"/>
      <c r="Q9" s="364"/>
      <c r="R9" s="364"/>
      <c r="S9" s="364"/>
      <c r="T9" s="364"/>
      <c r="U9" s="364"/>
    </row>
    <row r="10" spans="1:22" ht="21" customHeight="1">
      <c r="A10" s="136" t="s">
        <v>152</v>
      </c>
      <c r="B10" s="19">
        <f>J194+K194+J196+K196-700</f>
        <v>604330</v>
      </c>
      <c r="C10" s="20">
        <v>555650</v>
      </c>
      <c r="D10" s="20">
        <v>555650</v>
      </c>
      <c r="E10" s="132"/>
      <c r="F10" s="306"/>
      <c r="G10" s="17"/>
      <c r="H10" s="306"/>
      <c r="I10" s="17"/>
      <c r="J10" s="17"/>
      <c r="K10" s="306"/>
      <c r="L10" s="17"/>
      <c r="M10" s="17"/>
      <c r="N10" s="306"/>
      <c r="O10" s="22"/>
      <c r="P10" s="22"/>
      <c r="Q10" s="23"/>
      <c r="R10" s="307"/>
      <c r="S10" s="23"/>
      <c r="T10" s="23"/>
      <c r="U10" s="23"/>
    </row>
    <row r="11" spans="1:22" ht="36.75" customHeight="1">
      <c r="A11" s="320" t="s">
        <v>159</v>
      </c>
      <c r="B11" s="24">
        <f>R194</f>
        <v>28500</v>
      </c>
      <c r="C11" s="20">
        <v>0</v>
      </c>
      <c r="D11" s="20">
        <v>0</v>
      </c>
      <c r="E11" s="363" t="s">
        <v>79</v>
      </c>
      <c r="F11" s="363"/>
      <c r="G11" s="363"/>
      <c r="H11" s="363"/>
      <c r="I11" s="363"/>
      <c r="J11" s="366"/>
      <c r="K11" s="366"/>
      <c r="L11" s="366"/>
      <c r="M11" s="366"/>
      <c r="N11" s="309"/>
      <c r="O11" s="22"/>
      <c r="P11" s="22"/>
      <c r="Q11" s="364"/>
      <c r="R11" s="364"/>
      <c r="S11" s="364"/>
      <c r="T11" s="364"/>
      <c r="U11" s="364"/>
    </row>
    <row r="12" spans="1:22">
      <c r="A12" s="137" t="s">
        <v>1</v>
      </c>
      <c r="B12" s="19">
        <f>P194</f>
        <v>8000</v>
      </c>
      <c r="C12" s="20">
        <v>0</v>
      </c>
      <c r="D12" s="20">
        <v>0</v>
      </c>
      <c r="E12" s="347" t="s">
        <v>80</v>
      </c>
      <c r="F12" s="347"/>
      <c r="G12" s="347"/>
      <c r="H12" s="347"/>
      <c r="I12" s="347"/>
      <c r="J12" s="348"/>
      <c r="K12" s="348"/>
      <c r="L12" s="348"/>
      <c r="M12" s="348"/>
      <c r="N12" s="305"/>
      <c r="O12" s="25"/>
      <c r="P12" s="25"/>
      <c r="Q12" s="348"/>
      <c r="R12" s="348"/>
      <c r="S12" s="348"/>
      <c r="T12" s="348"/>
      <c r="U12" s="348"/>
    </row>
    <row r="13" spans="1:22">
      <c r="A13" s="137" t="s">
        <v>11</v>
      </c>
      <c r="B13" s="19">
        <f>M194+N194</f>
        <v>42246.49</v>
      </c>
      <c r="C13" s="20">
        <v>45500</v>
      </c>
      <c r="D13" s="20">
        <v>45500</v>
      </c>
      <c r="E13" s="10"/>
      <c r="F13" s="10"/>
      <c r="G13" s="10"/>
      <c r="H13" s="10"/>
      <c r="I13" s="10"/>
      <c r="J13" s="26"/>
      <c r="K13" s="26"/>
      <c r="L13" s="26"/>
      <c r="M13" s="10"/>
      <c r="N13" s="10"/>
      <c r="O13" s="10"/>
      <c r="P13" s="10"/>
      <c r="Q13" s="10"/>
      <c r="R13" s="10"/>
      <c r="S13" s="10"/>
    </row>
    <row r="14" spans="1:22" ht="19.5" thickBot="1">
      <c r="A14" s="138" t="s">
        <v>15</v>
      </c>
      <c r="B14" s="54">
        <f>SUM(B8:B13)</f>
        <v>8065299.79</v>
      </c>
      <c r="C14" s="54">
        <v>7463066</v>
      </c>
      <c r="D14" s="139">
        <v>7463066</v>
      </c>
      <c r="E14" s="10"/>
      <c r="F14" s="10"/>
      <c r="G14" s="10"/>
      <c r="H14" s="10"/>
      <c r="I14" s="10"/>
      <c r="J14" s="28"/>
      <c r="K14" s="28"/>
      <c r="L14" s="28"/>
      <c r="M14" s="10"/>
      <c r="N14" s="10"/>
      <c r="O14" s="10"/>
      <c r="P14" s="10"/>
      <c r="Q14" s="10"/>
      <c r="R14" s="10"/>
      <c r="S14" s="10"/>
    </row>
    <row r="15" spans="1:22" ht="37.5" customHeight="1" thickBot="1">
      <c r="A15" s="292" t="s">
        <v>187</v>
      </c>
      <c r="B15" s="291">
        <v>-80000</v>
      </c>
      <c r="Q15" s="10"/>
      <c r="R15" s="10"/>
      <c r="S15" s="10"/>
    </row>
    <row r="16" spans="1:22" ht="22.5" customHeight="1" thickBot="1">
      <c r="A16" s="293" t="s">
        <v>15</v>
      </c>
      <c r="B16" s="139">
        <f>B14+B15</f>
        <v>7985299.79</v>
      </c>
      <c r="Q16" s="10"/>
      <c r="R16" s="10"/>
      <c r="S16" s="10"/>
    </row>
    <row r="17" spans="1:19" ht="30.75" customHeight="1">
      <c r="B17" s="2"/>
      <c r="Q17" s="10"/>
      <c r="R17" s="10"/>
      <c r="S17" s="10"/>
    </row>
    <row r="18" spans="1:19" ht="30.75" customHeight="1">
      <c r="Q18" s="10"/>
      <c r="R18" s="10"/>
      <c r="S18" s="10"/>
    </row>
    <row r="19" spans="1:19" ht="30.75" customHeight="1">
      <c r="Q19" s="10"/>
      <c r="R19" s="10"/>
      <c r="S19" s="10"/>
    </row>
    <row r="20" spans="1:19" ht="30.75" customHeight="1">
      <c r="Q20" s="10"/>
      <c r="R20" s="10"/>
      <c r="S20" s="10"/>
    </row>
    <row r="21" spans="1:19" ht="30.75" customHeight="1">
      <c r="Q21" s="10"/>
      <c r="R21" s="10"/>
      <c r="S21" s="10"/>
    </row>
    <row r="22" spans="1:19" ht="30.75" customHeight="1">
      <c r="Q22" s="10"/>
      <c r="R22" s="10"/>
      <c r="S22" s="10"/>
    </row>
    <row r="23" spans="1:19">
      <c r="A23" s="32"/>
      <c r="B23" s="32"/>
      <c r="C23" s="33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32"/>
      <c r="P23" s="32"/>
      <c r="Q23" s="32"/>
      <c r="R23" s="32"/>
      <c r="S23" s="32"/>
    </row>
    <row r="24" spans="1:19">
      <c r="A24" s="32"/>
      <c r="B24" s="32"/>
      <c r="C24" s="33"/>
      <c r="D24" s="32"/>
      <c r="E24" s="32"/>
      <c r="F24" s="32"/>
      <c r="G24" s="32"/>
      <c r="H24" s="32"/>
      <c r="I24" s="32"/>
      <c r="J24" s="32"/>
      <c r="K24" s="32"/>
      <c r="L24" s="32"/>
      <c r="M24" s="32"/>
      <c r="N24" s="32"/>
      <c r="O24" s="32"/>
      <c r="P24" s="32"/>
      <c r="Q24" s="32"/>
      <c r="R24" s="32"/>
      <c r="S24" s="32"/>
    </row>
    <row r="25" spans="1:19">
      <c r="A25" s="32"/>
      <c r="B25" s="32"/>
      <c r="C25" s="33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2"/>
      <c r="O25" s="32"/>
      <c r="P25" s="32"/>
      <c r="Q25" s="32"/>
      <c r="R25" s="32"/>
      <c r="S25" s="32"/>
    </row>
    <row r="26" spans="1:19">
      <c r="A26" s="32"/>
      <c r="B26" s="32"/>
      <c r="C26" s="33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2"/>
    </row>
    <row r="27" spans="1:19">
      <c r="A27" s="32"/>
      <c r="B27" s="32"/>
      <c r="C27" s="33"/>
      <c r="D27" s="32"/>
      <c r="E27" s="32"/>
      <c r="F27" s="32"/>
      <c r="G27" s="32"/>
      <c r="H27" s="32"/>
      <c r="I27" s="32"/>
      <c r="J27" s="32"/>
      <c r="K27" s="32"/>
      <c r="L27" s="32"/>
      <c r="M27" s="32"/>
      <c r="N27" s="32"/>
      <c r="O27" s="32"/>
      <c r="P27" s="32"/>
      <c r="Q27" s="32"/>
      <c r="R27" s="32"/>
      <c r="S27" s="32"/>
    </row>
    <row r="28" spans="1:19">
      <c r="A28" s="32"/>
      <c r="B28" s="32"/>
      <c r="C28" s="33"/>
      <c r="D28" s="32"/>
      <c r="E28" s="32"/>
      <c r="F28" s="32"/>
      <c r="G28" s="32"/>
      <c r="H28" s="32"/>
      <c r="I28" s="32"/>
      <c r="J28" s="32"/>
      <c r="K28" s="32"/>
      <c r="L28" s="32"/>
      <c r="M28" s="32"/>
      <c r="N28" s="32"/>
      <c r="O28" s="32"/>
      <c r="P28" s="32"/>
      <c r="Q28" s="32"/>
      <c r="R28" s="32"/>
      <c r="S28" s="32"/>
    </row>
    <row r="29" spans="1:19">
      <c r="A29" s="32"/>
      <c r="B29" s="32"/>
      <c r="C29" s="33"/>
      <c r="D29" s="32"/>
      <c r="E29" s="32"/>
      <c r="F29" s="32"/>
      <c r="G29" s="32"/>
      <c r="H29" s="32"/>
      <c r="I29" s="32"/>
      <c r="J29" s="32"/>
      <c r="K29" s="32"/>
      <c r="L29" s="32"/>
      <c r="M29" s="32"/>
      <c r="N29" s="32"/>
      <c r="O29" s="32"/>
      <c r="P29" s="32"/>
      <c r="Q29" s="32"/>
      <c r="R29" s="32"/>
      <c r="S29" s="32"/>
    </row>
    <row r="30" spans="1:19">
      <c r="A30" s="32"/>
      <c r="B30" s="32"/>
      <c r="C30" s="33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2"/>
      <c r="Q30" s="32"/>
      <c r="R30" s="32"/>
      <c r="S30" s="32"/>
    </row>
    <row r="31" spans="1:19">
      <c r="A31" s="32"/>
      <c r="B31" s="32"/>
      <c r="C31" s="33"/>
      <c r="D31" s="32"/>
      <c r="E31" s="32"/>
      <c r="F31" s="32"/>
      <c r="G31" s="32"/>
      <c r="H31" s="32"/>
      <c r="I31" s="32"/>
      <c r="J31" s="32"/>
      <c r="K31" s="32"/>
      <c r="L31" s="32"/>
      <c r="M31" s="32"/>
      <c r="N31" s="32"/>
      <c r="O31" s="32"/>
      <c r="P31" s="32"/>
      <c r="Q31" s="32"/>
      <c r="R31" s="32"/>
      <c r="S31" s="32"/>
    </row>
    <row r="32" spans="1:19">
      <c r="A32" s="32"/>
      <c r="B32" s="32"/>
      <c r="C32" s="33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</row>
    <row r="33" spans="1:68">
      <c r="A33" s="32"/>
      <c r="B33" s="32"/>
      <c r="C33" s="33"/>
      <c r="D33" s="32"/>
      <c r="E33" s="32"/>
      <c r="F33" s="32"/>
      <c r="G33" s="32"/>
      <c r="H33" s="32"/>
      <c r="I33" s="32"/>
      <c r="J33" s="32"/>
      <c r="K33" s="32"/>
      <c r="L33" s="32"/>
      <c r="M33" s="32"/>
      <c r="N33" s="32"/>
      <c r="O33" s="32"/>
      <c r="P33" s="32"/>
      <c r="Q33" s="32"/>
      <c r="R33" s="32"/>
      <c r="S33" s="32"/>
    </row>
    <row r="34" spans="1:68">
      <c r="A34" s="32"/>
      <c r="B34" s="32"/>
      <c r="C34" s="33"/>
      <c r="D34" s="32"/>
      <c r="E34" s="32"/>
      <c r="F34" s="32"/>
      <c r="G34" s="32"/>
      <c r="H34" s="32"/>
      <c r="I34" s="32"/>
      <c r="J34" s="32"/>
      <c r="K34" s="32"/>
      <c r="L34" s="32"/>
      <c r="M34" s="32"/>
      <c r="N34" s="32"/>
      <c r="O34" s="32"/>
      <c r="P34" s="32"/>
      <c r="Q34" s="32"/>
      <c r="R34" s="32"/>
      <c r="S34" s="32"/>
    </row>
    <row r="35" spans="1:68">
      <c r="A35" s="32"/>
      <c r="B35" s="32"/>
      <c r="C35" s="33"/>
      <c r="D35" s="32"/>
      <c r="E35" s="32"/>
      <c r="F35" s="32"/>
      <c r="G35" s="32"/>
      <c r="H35" s="32"/>
      <c r="I35" s="32"/>
      <c r="J35" s="32"/>
      <c r="K35" s="32"/>
      <c r="L35" s="32"/>
      <c r="M35" s="32"/>
      <c r="N35" s="32"/>
      <c r="O35" s="32"/>
      <c r="P35" s="32"/>
      <c r="Q35" s="32"/>
      <c r="R35" s="32"/>
      <c r="S35" s="32"/>
    </row>
    <row r="36" spans="1:68">
      <c r="A36" s="16"/>
      <c r="B36" s="16"/>
      <c r="C36" s="11"/>
      <c r="D36" s="7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</row>
    <row r="37" spans="1:68" ht="19.5">
      <c r="A37" s="34"/>
      <c r="B37" s="34"/>
      <c r="C37" s="35"/>
      <c r="D37" s="36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34"/>
      <c r="P37" s="34"/>
      <c r="Q37" s="34"/>
      <c r="R37" s="34"/>
      <c r="S37" s="34"/>
      <c r="T37" s="37"/>
      <c r="U37" s="37"/>
    </row>
    <row r="38" spans="1:68" ht="8.25" customHeight="1">
      <c r="A38" s="38"/>
      <c r="B38" s="38"/>
      <c r="C38" s="39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1"/>
      <c r="U38" s="41"/>
    </row>
    <row r="39" spans="1:68" ht="9.75" customHeight="1">
      <c r="A39" s="38"/>
      <c r="B39" s="38"/>
      <c r="C39" s="39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42"/>
      <c r="U39" s="42"/>
    </row>
    <row r="40" spans="1:68" s="31" customFormat="1" ht="21.75" customHeight="1" thickBot="1">
      <c r="A40" s="43" t="s">
        <v>16</v>
      </c>
      <c r="B40" s="44"/>
      <c r="C40" s="11"/>
      <c r="D40" s="44" t="s">
        <v>70</v>
      </c>
      <c r="E40" s="13"/>
      <c r="F40" s="13"/>
      <c r="G40" s="13"/>
      <c r="H40" s="13"/>
      <c r="I40" s="13"/>
      <c r="J40" s="13"/>
      <c r="K40" s="13"/>
      <c r="L40" s="13"/>
      <c r="M40" s="10"/>
      <c r="N40" s="10"/>
      <c r="O40" s="10"/>
      <c r="P40" s="10"/>
      <c r="V40" s="121"/>
      <c r="W40" s="121"/>
      <c r="X40" s="121"/>
      <c r="Y40" s="121"/>
      <c r="Z40" s="121"/>
      <c r="AA40" s="121"/>
      <c r="AB40" s="121"/>
      <c r="AC40" s="121"/>
      <c r="AD40" s="121"/>
      <c r="AE40" s="121"/>
      <c r="AF40" s="121"/>
      <c r="AG40" s="121"/>
      <c r="AH40" s="121"/>
      <c r="AI40" s="121"/>
      <c r="AJ40" s="121"/>
      <c r="AK40" s="121"/>
      <c r="AL40" s="121"/>
      <c r="AM40" s="121"/>
      <c r="AN40" s="121"/>
      <c r="AO40" s="121"/>
      <c r="AP40" s="121"/>
      <c r="AQ40" s="121"/>
      <c r="AR40" s="121"/>
      <c r="AS40" s="121"/>
      <c r="AT40" s="121"/>
      <c r="AU40" s="121"/>
      <c r="AV40" s="121"/>
      <c r="AW40" s="121"/>
      <c r="AX40" s="121"/>
      <c r="AY40" s="121"/>
      <c r="AZ40" s="121"/>
      <c r="BA40" s="121"/>
      <c r="BB40" s="121"/>
      <c r="BC40" s="121"/>
      <c r="BD40" s="121"/>
      <c r="BE40" s="121"/>
      <c r="BF40" s="121"/>
      <c r="BG40" s="121"/>
      <c r="BH40" s="121"/>
      <c r="BI40" s="121"/>
      <c r="BJ40" s="121"/>
      <c r="BK40" s="121"/>
      <c r="BL40" s="121"/>
      <c r="BM40" s="121"/>
      <c r="BN40" s="121"/>
      <c r="BO40" s="121"/>
      <c r="BP40" s="121"/>
    </row>
    <row r="41" spans="1:68" ht="107.25" customHeight="1">
      <c r="A41" s="45" t="s">
        <v>17</v>
      </c>
      <c r="B41" s="46" t="s">
        <v>0</v>
      </c>
      <c r="C41" s="47" t="s">
        <v>182</v>
      </c>
      <c r="D41" s="48" t="s">
        <v>72</v>
      </c>
      <c r="E41" s="48" t="s">
        <v>74</v>
      </c>
      <c r="F41" s="48" t="s">
        <v>192</v>
      </c>
      <c r="G41" s="48" t="s">
        <v>75</v>
      </c>
      <c r="H41" s="48" t="s">
        <v>192</v>
      </c>
      <c r="I41" s="48" t="s">
        <v>73</v>
      </c>
      <c r="J41" s="48" t="s">
        <v>71</v>
      </c>
      <c r="K41" s="48" t="s">
        <v>192</v>
      </c>
      <c r="L41" s="48" t="s">
        <v>8</v>
      </c>
      <c r="M41" s="48" t="s">
        <v>11</v>
      </c>
      <c r="N41" s="48" t="s">
        <v>192</v>
      </c>
      <c r="O41" s="48" t="s">
        <v>1</v>
      </c>
      <c r="P41" s="48" t="s">
        <v>192</v>
      </c>
      <c r="Q41" s="48" t="s">
        <v>159</v>
      </c>
      <c r="R41" s="48" t="s">
        <v>192</v>
      </c>
      <c r="S41" s="48" t="s">
        <v>24</v>
      </c>
      <c r="T41" s="49" t="s">
        <v>158</v>
      </c>
      <c r="U41" s="50" t="s">
        <v>183</v>
      </c>
    </row>
    <row r="42" spans="1:68" ht="19.5" thickBot="1">
      <c r="A42" s="51">
        <v>3</v>
      </c>
      <c r="B42" s="124"/>
      <c r="C42" s="123">
        <f>D42+E42+F42+G42+H42+I42+J42+K42+L42+M42+N42+O42+P42+Q42+R42+S42</f>
        <v>7875053.2999999998</v>
      </c>
      <c r="D42" s="187">
        <f>D43+D51</f>
        <v>6046000</v>
      </c>
      <c r="E42" s="145">
        <f>E51+E158</f>
        <v>245216</v>
      </c>
      <c r="F42" s="145">
        <f>F51+F158</f>
        <v>56784.000000000007</v>
      </c>
      <c r="G42" s="146">
        <f>G51</f>
        <v>100000</v>
      </c>
      <c r="H42" s="146">
        <f>H51</f>
        <v>343523.30000000005</v>
      </c>
      <c r="I42" s="226">
        <f>I43+I51</f>
        <v>570000</v>
      </c>
      <c r="J42" s="234">
        <f>J51+J158</f>
        <v>403350</v>
      </c>
      <c r="K42" s="234">
        <f>K51+K158</f>
        <v>33680</v>
      </c>
      <c r="L42" s="146">
        <v>0</v>
      </c>
      <c r="M42" s="146">
        <f>M51</f>
        <v>45500</v>
      </c>
      <c r="N42" s="146">
        <f>N51</f>
        <v>-5500</v>
      </c>
      <c r="O42" s="146">
        <v>0</v>
      </c>
      <c r="P42" s="146">
        <f>P51</f>
        <v>8000</v>
      </c>
      <c r="Q42" s="146">
        <v>0</v>
      </c>
      <c r="R42" s="321">
        <v>28500</v>
      </c>
      <c r="S42" s="146">
        <v>0</v>
      </c>
      <c r="T42" s="123">
        <f>C42</f>
        <v>7875053.2999999998</v>
      </c>
      <c r="U42" s="146">
        <f>T42</f>
        <v>7875053.2999999998</v>
      </c>
    </row>
    <row r="43" spans="1:68" ht="19.5" thickBot="1">
      <c r="A43" s="298">
        <v>31</v>
      </c>
      <c r="B43" s="299" t="s">
        <v>7</v>
      </c>
      <c r="C43" s="300">
        <f t="shared" ref="C43:C106" si="0">D43+E43+F43+G43+H43+I43+J43+K43+L43+M43+N43+O43+P43+Q43+R43+S43</f>
        <v>5872000</v>
      </c>
      <c r="D43" s="301">
        <f>D44+D46+D48</f>
        <v>5852000</v>
      </c>
      <c r="E43" s="302">
        <v>0</v>
      </c>
      <c r="F43" s="302">
        <v>0</v>
      </c>
      <c r="G43" s="302">
        <v>0</v>
      </c>
      <c r="H43" s="302">
        <v>0</v>
      </c>
      <c r="I43" s="301">
        <f>I46</f>
        <v>20000</v>
      </c>
      <c r="J43" s="301">
        <v>0</v>
      </c>
      <c r="K43" s="301">
        <v>0</v>
      </c>
      <c r="L43" s="302">
        <v>0</v>
      </c>
      <c r="M43" s="302">
        <v>0</v>
      </c>
      <c r="N43" s="302">
        <v>0</v>
      </c>
      <c r="O43" s="302">
        <v>0</v>
      </c>
      <c r="P43" s="302">
        <v>0</v>
      </c>
      <c r="Q43" s="302">
        <v>0</v>
      </c>
      <c r="R43" s="322">
        <v>0</v>
      </c>
      <c r="S43" s="302">
        <v>0</v>
      </c>
      <c r="T43" s="303">
        <f>C43</f>
        <v>5872000</v>
      </c>
      <c r="U43" s="304">
        <f t="shared" ref="U43:U109" si="1">T43</f>
        <v>5872000</v>
      </c>
    </row>
    <row r="44" spans="1:68" s="56" customFormat="1">
      <c r="A44" s="55">
        <v>311</v>
      </c>
      <c r="B44" s="55" t="s">
        <v>20</v>
      </c>
      <c r="C44" s="126">
        <f t="shared" si="0"/>
        <v>4800000</v>
      </c>
      <c r="D44" s="188">
        <f>D45</f>
        <v>4800000</v>
      </c>
      <c r="E44" s="296">
        <v>0</v>
      </c>
      <c r="F44" s="296">
        <v>0</v>
      </c>
      <c r="G44" s="296">
        <v>0</v>
      </c>
      <c r="H44" s="296">
        <v>0</v>
      </c>
      <c r="I44" s="297">
        <v>0</v>
      </c>
      <c r="J44" s="297">
        <v>0</v>
      </c>
      <c r="K44" s="297">
        <v>0</v>
      </c>
      <c r="L44" s="296">
        <v>0</v>
      </c>
      <c r="M44" s="296">
        <v>0</v>
      </c>
      <c r="N44" s="296">
        <v>0</v>
      </c>
      <c r="O44" s="296">
        <v>0</v>
      </c>
      <c r="P44" s="296">
        <v>0</v>
      </c>
      <c r="Q44" s="296">
        <v>0</v>
      </c>
      <c r="R44" s="323">
        <v>0</v>
      </c>
      <c r="S44" s="296">
        <v>0</v>
      </c>
      <c r="T44" s="126">
        <f t="shared" ref="T44:T110" si="2">C44</f>
        <v>4800000</v>
      </c>
      <c r="U44" s="147">
        <f t="shared" si="1"/>
        <v>4800000</v>
      </c>
      <c r="V44" s="57"/>
      <c r="W44" s="57"/>
      <c r="X44" s="57"/>
      <c r="Y44" s="57"/>
      <c r="Z44" s="57"/>
      <c r="AA44" s="57"/>
      <c r="AB44" s="57"/>
      <c r="AC44" s="57"/>
      <c r="AD44" s="57"/>
      <c r="AE44" s="57"/>
      <c r="AF44" s="57"/>
      <c r="AG44" s="57"/>
      <c r="AH44" s="57"/>
      <c r="AI44" s="57"/>
      <c r="AJ44" s="57"/>
      <c r="AK44" s="57"/>
      <c r="AL44" s="57"/>
      <c r="AM44" s="57"/>
      <c r="AN44" s="57"/>
      <c r="AO44" s="57"/>
      <c r="AP44" s="57"/>
      <c r="AQ44" s="57"/>
      <c r="AR44" s="57"/>
      <c r="AS44" s="57"/>
      <c r="AT44" s="57"/>
      <c r="AU44" s="57"/>
      <c r="AV44" s="57"/>
      <c r="AW44" s="57"/>
      <c r="AX44" s="57"/>
      <c r="AY44" s="57"/>
      <c r="AZ44" s="57"/>
      <c r="BA44" s="57"/>
      <c r="BB44" s="57"/>
      <c r="BC44" s="57"/>
      <c r="BD44" s="57"/>
      <c r="BE44" s="57"/>
      <c r="BF44" s="57"/>
      <c r="BG44" s="57"/>
      <c r="BH44" s="57"/>
      <c r="BI44" s="57"/>
      <c r="BJ44" s="57"/>
      <c r="BK44" s="57"/>
      <c r="BL44" s="57"/>
      <c r="BM44" s="57"/>
      <c r="BN44" s="57"/>
      <c r="BO44" s="57"/>
      <c r="BP44" s="57"/>
    </row>
    <row r="45" spans="1:68">
      <c r="A45" s="58">
        <v>31111</v>
      </c>
      <c r="B45" s="58" t="s">
        <v>29</v>
      </c>
      <c r="C45" s="122">
        <f t="shared" si="0"/>
        <v>4800000</v>
      </c>
      <c r="D45" s="189">
        <v>4800000</v>
      </c>
      <c r="E45" s="142">
        <v>0</v>
      </c>
      <c r="F45" s="142">
        <v>0</v>
      </c>
      <c r="G45" s="142">
        <v>0</v>
      </c>
      <c r="H45" s="142">
        <v>0</v>
      </c>
      <c r="I45" s="211">
        <v>0</v>
      </c>
      <c r="J45" s="231">
        <v>0</v>
      </c>
      <c r="K45" s="231">
        <v>0</v>
      </c>
      <c r="L45" s="142">
        <v>0</v>
      </c>
      <c r="M45" s="142">
        <v>0</v>
      </c>
      <c r="N45" s="142">
        <v>0</v>
      </c>
      <c r="O45" s="142">
        <v>0</v>
      </c>
      <c r="P45" s="142">
        <v>0</v>
      </c>
      <c r="Q45" s="142">
        <v>0</v>
      </c>
      <c r="R45" s="142">
        <v>0</v>
      </c>
      <c r="S45" s="142">
        <v>0</v>
      </c>
      <c r="T45" s="122">
        <f t="shared" si="2"/>
        <v>4800000</v>
      </c>
      <c r="U45" s="149">
        <f t="shared" si="1"/>
        <v>4800000</v>
      </c>
    </row>
    <row r="46" spans="1:68" s="56" customFormat="1">
      <c r="A46" s="59">
        <v>312</v>
      </c>
      <c r="B46" s="59" t="s">
        <v>18</v>
      </c>
      <c r="C46" s="127">
        <f t="shared" si="0"/>
        <v>190000</v>
      </c>
      <c r="D46" s="185">
        <f>D47</f>
        <v>170000</v>
      </c>
      <c r="E46" s="143">
        <v>0</v>
      </c>
      <c r="F46" s="143">
        <v>0</v>
      </c>
      <c r="G46" s="143">
        <v>0</v>
      </c>
      <c r="H46" s="143">
        <v>0</v>
      </c>
      <c r="I46" s="212">
        <f>I47</f>
        <v>20000</v>
      </c>
      <c r="J46" s="232">
        <v>0</v>
      </c>
      <c r="K46" s="232">
        <v>0</v>
      </c>
      <c r="L46" s="143">
        <v>0</v>
      </c>
      <c r="M46" s="143">
        <v>0</v>
      </c>
      <c r="N46" s="143">
        <v>0</v>
      </c>
      <c r="O46" s="143">
        <v>0</v>
      </c>
      <c r="P46" s="143">
        <v>0</v>
      </c>
      <c r="Q46" s="143">
        <v>0</v>
      </c>
      <c r="R46" s="324">
        <v>0</v>
      </c>
      <c r="S46" s="143">
        <v>0</v>
      </c>
      <c r="T46" s="127">
        <f t="shared" si="2"/>
        <v>190000</v>
      </c>
      <c r="U46" s="143">
        <f t="shared" si="1"/>
        <v>190000</v>
      </c>
      <c r="V46" s="57"/>
      <c r="W46" s="57"/>
      <c r="X46" s="57"/>
      <c r="Y46" s="57"/>
      <c r="Z46" s="57"/>
      <c r="AA46" s="57"/>
      <c r="AB46" s="57"/>
      <c r="AC46" s="57"/>
      <c r="AD46" s="57"/>
      <c r="AE46" s="57"/>
      <c r="AF46" s="57"/>
      <c r="AG46" s="57"/>
      <c r="AH46" s="57"/>
      <c r="AI46" s="57"/>
      <c r="AJ46" s="57"/>
      <c r="AK46" s="57"/>
      <c r="AL46" s="57"/>
      <c r="AM46" s="57"/>
      <c r="AN46" s="57"/>
      <c r="AO46" s="57"/>
      <c r="AP46" s="57"/>
      <c r="AQ46" s="57"/>
      <c r="AR46" s="57"/>
      <c r="AS46" s="57"/>
      <c r="AT46" s="57"/>
      <c r="AU46" s="57"/>
      <c r="AV46" s="57"/>
      <c r="AW46" s="57"/>
      <c r="AX46" s="57"/>
      <c r="AY46" s="57"/>
      <c r="AZ46" s="57"/>
      <c r="BA46" s="57"/>
      <c r="BB46" s="57"/>
      <c r="BC46" s="57"/>
      <c r="BD46" s="57"/>
      <c r="BE46" s="57"/>
      <c r="BF46" s="57"/>
      <c r="BG46" s="57"/>
      <c r="BH46" s="57"/>
      <c r="BI46" s="57"/>
      <c r="BJ46" s="57"/>
      <c r="BK46" s="57"/>
      <c r="BL46" s="57"/>
      <c r="BM46" s="57"/>
      <c r="BN46" s="57"/>
      <c r="BO46" s="57"/>
      <c r="BP46" s="57"/>
    </row>
    <row r="47" spans="1:68">
      <c r="A47" s="60">
        <v>3121</v>
      </c>
      <c r="B47" s="60" t="s">
        <v>30</v>
      </c>
      <c r="C47" s="122">
        <f t="shared" si="0"/>
        <v>190000</v>
      </c>
      <c r="D47" s="186">
        <v>170000</v>
      </c>
      <c r="E47" s="144">
        <v>0</v>
      </c>
      <c r="F47" s="144">
        <v>0</v>
      </c>
      <c r="G47" s="144">
        <v>0</v>
      </c>
      <c r="H47" s="144">
        <v>0</v>
      </c>
      <c r="I47" s="213">
        <v>20000</v>
      </c>
      <c r="J47" s="233">
        <v>0</v>
      </c>
      <c r="K47" s="233">
        <v>0</v>
      </c>
      <c r="L47" s="144">
        <v>0</v>
      </c>
      <c r="M47" s="144">
        <v>0</v>
      </c>
      <c r="N47" s="144">
        <v>0</v>
      </c>
      <c r="O47" s="144">
        <v>0</v>
      </c>
      <c r="P47" s="144">
        <v>0</v>
      </c>
      <c r="Q47" s="144">
        <v>0</v>
      </c>
      <c r="R47" s="144">
        <v>0</v>
      </c>
      <c r="S47" s="144">
        <v>0</v>
      </c>
      <c r="T47" s="122">
        <f t="shared" si="2"/>
        <v>190000</v>
      </c>
      <c r="U47" s="150">
        <f t="shared" si="1"/>
        <v>190000</v>
      </c>
    </row>
    <row r="48" spans="1:68" s="56" customFormat="1">
      <c r="A48" s="61">
        <v>313</v>
      </c>
      <c r="B48" s="61" t="s">
        <v>26</v>
      </c>
      <c r="C48" s="127">
        <f t="shared" si="0"/>
        <v>882000</v>
      </c>
      <c r="D48" s="183">
        <f>D49+D50</f>
        <v>882000</v>
      </c>
      <c r="E48" s="141">
        <v>0</v>
      </c>
      <c r="F48" s="141">
        <v>0</v>
      </c>
      <c r="G48" s="141">
        <v>0</v>
      </c>
      <c r="H48" s="141">
        <v>0</v>
      </c>
      <c r="I48" s="210">
        <v>0</v>
      </c>
      <c r="J48" s="230">
        <v>0</v>
      </c>
      <c r="K48" s="230">
        <v>0</v>
      </c>
      <c r="L48" s="141">
        <v>0</v>
      </c>
      <c r="M48" s="141">
        <v>0</v>
      </c>
      <c r="N48" s="141">
        <v>0</v>
      </c>
      <c r="O48" s="141">
        <v>0</v>
      </c>
      <c r="P48" s="141">
        <v>0</v>
      </c>
      <c r="Q48" s="141">
        <v>0</v>
      </c>
      <c r="R48" s="325">
        <v>0</v>
      </c>
      <c r="S48" s="141">
        <v>0</v>
      </c>
      <c r="T48" s="127">
        <f t="shared" si="2"/>
        <v>882000</v>
      </c>
      <c r="U48" s="141">
        <f t="shared" si="1"/>
        <v>882000</v>
      </c>
      <c r="V48" s="57"/>
      <c r="W48" s="57"/>
      <c r="X48" s="57"/>
      <c r="Y48" s="57"/>
      <c r="Z48" s="57"/>
      <c r="AA48" s="57"/>
      <c r="AB48" s="57"/>
      <c r="AC48" s="57"/>
      <c r="AD48" s="57"/>
      <c r="AE48" s="57"/>
      <c r="AF48" s="57"/>
      <c r="AG48" s="57"/>
      <c r="AH48" s="57"/>
      <c r="AI48" s="57"/>
      <c r="AJ48" s="57"/>
      <c r="AK48" s="57"/>
      <c r="AL48" s="57"/>
      <c r="AM48" s="57"/>
      <c r="AN48" s="57"/>
      <c r="AO48" s="57"/>
      <c r="AP48" s="57"/>
      <c r="AQ48" s="57"/>
      <c r="AR48" s="57"/>
      <c r="AS48" s="57"/>
      <c r="AT48" s="57"/>
      <c r="AU48" s="57"/>
      <c r="AV48" s="57"/>
      <c r="AW48" s="57"/>
      <c r="AX48" s="57"/>
      <c r="AY48" s="57"/>
      <c r="AZ48" s="57"/>
      <c r="BA48" s="57"/>
      <c r="BB48" s="57"/>
      <c r="BC48" s="57"/>
      <c r="BD48" s="57"/>
      <c r="BE48" s="57"/>
      <c r="BF48" s="57"/>
      <c r="BG48" s="57"/>
      <c r="BH48" s="57"/>
      <c r="BI48" s="57"/>
      <c r="BJ48" s="57"/>
      <c r="BK48" s="57"/>
      <c r="BL48" s="57"/>
      <c r="BM48" s="57"/>
      <c r="BN48" s="57"/>
      <c r="BO48" s="57"/>
      <c r="BP48" s="57"/>
    </row>
    <row r="49" spans="1:68">
      <c r="A49" s="60">
        <v>3132</v>
      </c>
      <c r="B49" s="60" t="s">
        <v>31</v>
      </c>
      <c r="C49" s="122">
        <f t="shared" si="0"/>
        <v>755000</v>
      </c>
      <c r="D49" s="233">
        <v>755000</v>
      </c>
      <c r="E49" s="144">
        <v>0</v>
      </c>
      <c r="F49" s="144">
        <v>0</v>
      </c>
      <c r="G49" s="144">
        <v>0</v>
      </c>
      <c r="H49" s="144">
        <v>0</v>
      </c>
      <c r="I49" s="213">
        <v>0</v>
      </c>
      <c r="J49" s="233">
        <v>0</v>
      </c>
      <c r="K49" s="233">
        <v>0</v>
      </c>
      <c r="L49" s="144">
        <v>0</v>
      </c>
      <c r="M49" s="144">
        <v>0</v>
      </c>
      <c r="N49" s="144">
        <v>0</v>
      </c>
      <c r="O49" s="144">
        <v>0</v>
      </c>
      <c r="P49" s="144">
        <v>0</v>
      </c>
      <c r="Q49" s="144">
        <v>0</v>
      </c>
      <c r="R49" s="144">
        <v>0</v>
      </c>
      <c r="S49" s="144">
        <v>0</v>
      </c>
      <c r="T49" s="122">
        <f t="shared" si="2"/>
        <v>755000</v>
      </c>
      <c r="U49" s="150">
        <f t="shared" si="1"/>
        <v>755000</v>
      </c>
    </row>
    <row r="50" spans="1:68">
      <c r="A50" s="60">
        <v>3133</v>
      </c>
      <c r="B50" s="60" t="s">
        <v>32</v>
      </c>
      <c r="C50" s="122">
        <f t="shared" si="0"/>
        <v>127000</v>
      </c>
      <c r="D50" s="233">
        <v>127000</v>
      </c>
      <c r="E50" s="151">
        <v>0</v>
      </c>
      <c r="F50" s="151">
        <v>0</v>
      </c>
      <c r="G50" s="144">
        <v>0</v>
      </c>
      <c r="H50" s="144">
        <v>0</v>
      </c>
      <c r="I50" s="213">
        <v>0</v>
      </c>
      <c r="J50" s="233">
        <v>0</v>
      </c>
      <c r="K50" s="233">
        <v>0</v>
      </c>
      <c r="L50" s="144">
        <v>0</v>
      </c>
      <c r="M50" s="144">
        <v>0</v>
      </c>
      <c r="N50" s="144">
        <v>0</v>
      </c>
      <c r="O50" s="144">
        <v>0</v>
      </c>
      <c r="P50" s="144">
        <v>0</v>
      </c>
      <c r="Q50" s="144">
        <v>0</v>
      </c>
      <c r="R50" s="144">
        <v>0</v>
      </c>
      <c r="S50" s="144">
        <v>0</v>
      </c>
      <c r="T50" s="122">
        <f t="shared" si="2"/>
        <v>127000</v>
      </c>
      <c r="U50" s="150">
        <f t="shared" si="1"/>
        <v>127000</v>
      </c>
    </row>
    <row r="51" spans="1:68" ht="19.5" thickBot="1">
      <c r="A51" s="53">
        <v>32</v>
      </c>
      <c r="B51" s="53" t="s">
        <v>19</v>
      </c>
      <c r="C51" s="125">
        <f t="shared" si="0"/>
        <v>1995623.3</v>
      </c>
      <c r="D51" s="182">
        <f>D91+D141</f>
        <v>194000</v>
      </c>
      <c r="E51" s="152">
        <f>E52+E68+E91+E141</f>
        <v>242216</v>
      </c>
      <c r="F51" s="152">
        <f>F52+F68+F91+F137+F141</f>
        <v>55784.000000000007</v>
      </c>
      <c r="G51" s="140">
        <f>G91</f>
        <v>100000</v>
      </c>
      <c r="H51" s="140">
        <f>H68+H91</f>
        <v>343523.30000000005</v>
      </c>
      <c r="I51" s="209">
        <f>I52</f>
        <v>550000</v>
      </c>
      <c r="J51" s="235">
        <f>J52+J68+J91+J137+J141</f>
        <v>400200</v>
      </c>
      <c r="K51" s="235">
        <f>K52+K68+K91+K137+K141</f>
        <v>33400</v>
      </c>
      <c r="L51" s="140">
        <v>0</v>
      </c>
      <c r="M51" s="140">
        <f>M52+M91+M137</f>
        <v>45500</v>
      </c>
      <c r="N51" s="140">
        <f>N52+N91+N137</f>
        <v>-5500</v>
      </c>
      <c r="O51" s="140">
        <v>0</v>
      </c>
      <c r="P51" s="140">
        <f>P91+P141</f>
        <v>8000</v>
      </c>
      <c r="Q51" s="140">
        <v>0</v>
      </c>
      <c r="R51" s="326">
        <v>28500</v>
      </c>
      <c r="S51" s="140">
        <v>0</v>
      </c>
      <c r="T51" s="125">
        <f t="shared" si="2"/>
        <v>1995623.3</v>
      </c>
      <c r="U51" s="140">
        <f t="shared" si="1"/>
        <v>1995623.3</v>
      </c>
    </row>
    <row r="52" spans="1:68" s="56" customFormat="1" ht="33" customHeight="1">
      <c r="A52" s="55">
        <v>321</v>
      </c>
      <c r="B52" s="62" t="s">
        <v>63</v>
      </c>
      <c r="C52" s="127">
        <f t="shared" si="0"/>
        <v>617292.29</v>
      </c>
      <c r="D52" s="190">
        <v>0</v>
      </c>
      <c r="E52" s="153">
        <f>E53</f>
        <v>14000</v>
      </c>
      <c r="F52" s="153">
        <f>F53+F65</f>
        <v>7292.29</v>
      </c>
      <c r="G52" s="147">
        <v>0</v>
      </c>
      <c r="H52" s="147">
        <v>0</v>
      </c>
      <c r="I52" s="214">
        <f>I61</f>
        <v>550000</v>
      </c>
      <c r="J52" s="236">
        <f>J53+J62+J65</f>
        <v>28000</v>
      </c>
      <c r="K52" s="236">
        <f>K53+K62</f>
        <v>18000</v>
      </c>
      <c r="L52" s="147">
        <v>0</v>
      </c>
      <c r="M52" s="147">
        <f>M53</f>
        <v>6000</v>
      </c>
      <c r="N52" s="147">
        <f>N53</f>
        <v>-6000</v>
      </c>
      <c r="O52" s="147">
        <v>0</v>
      </c>
      <c r="P52" s="147">
        <v>0</v>
      </c>
      <c r="Q52" s="147">
        <v>0</v>
      </c>
      <c r="R52" s="327">
        <v>0</v>
      </c>
      <c r="S52" s="147">
        <v>0</v>
      </c>
      <c r="T52" s="127">
        <f t="shared" si="2"/>
        <v>617292.29</v>
      </c>
      <c r="U52" s="147">
        <f t="shared" si="1"/>
        <v>617292.29</v>
      </c>
      <c r="V52" s="57"/>
      <c r="W52" s="57"/>
      <c r="X52" s="57"/>
      <c r="Y52" s="57"/>
      <c r="Z52" s="57"/>
      <c r="AA52" s="57"/>
      <c r="AB52" s="57"/>
      <c r="AC52" s="57"/>
      <c r="AD52" s="57"/>
      <c r="AE52" s="57"/>
      <c r="AF52" s="57"/>
      <c r="AG52" s="57"/>
      <c r="AH52" s="57"/>
      <c r="AI52" s="57"/>
      <c r="AJ52" s="57"/>
      <c r="AK52" s="57"/>
      <c r="AL52" s="57"/>
      <c r="AM52" s="57"/>
      <c r="AN52" s="57"/>
      <c r="AO52" s="57"/>
      <c r="AP52" s="57"/>
      <c r="AQ52" s="57"/>
      <c r="AR52" s="57"/>
      <c r="AS52" s="57"/>
      <c r="AT52" s="57"/>
      <c r="AU52" s="57"/>
      <c r="AV52" s="57"/>
      <c r="AW52" s="57"/>
      <c r="AX52" s="57"/>
      <c r="AY52" s="57"/>
      <c r="AZ52" s="57"/>
      <c r="BA52" s="57"/>
      <c r="BB52" s="57"/>
      <c r="BC52" s="57"/>
      <c r="BD52" s="57"/>
      <c r="BE52" s="57"/>
      <c r="BF52" s="57"/>
      <c r="BG52" s="57"/>
      <c r="BH52" s="57"/>
      <c r="BI52" s="57"/>
      <c r="BJ52" s="57"/>
      <c r="BK52" s="57"/>
      <c r="BL52" s="57"/>
      <c r="BM52" s="57"/>
      <c r="BN52" s="57"/>
      <c r="BO52" s="57"/>
      <c r="BP52" s="57"/>
    </row>
    <row r="53" spans="1:68" s="65" customFormat="1">
      <c r="A53" s="63">
        <v>3211</v>
      </c>
      <c r="B53" s="64" t="s">
        <v>33</v>
      </c>
      <c r="C53" s="180">
        <f t="shared" si="0"/>
        <v>46113</v>
      </c>
      <c r="D53" s="191">
        <v>0</v>
      </c>
      <c r="E53" s="154">
        <f>E54+E56+E58</f>
        <v>14000</v>
      </c>
      <c r="F53" s="154">
        <f>F54+F56</f>
        <v>-887</v>
      </c>
      <c r="G53" s="155">
        <v>0</v>
      </c>
      <c r="H53" s="155">
        <v>0</v>
      </c>
      <c r="I53" s="216">
        <v>0</v>
      </c>
      <c r="J53" s="237">
        <f>J54+J55+J56+J57+J58+J59</f>
        <v>18000</v>
      </c>
      <c r="K53" s="311">
        <f>K54+K55+K57+K58</f>
        <v>15000</v>
      </c>
      <c r="L53" s="155">
        <v>0</v>
      </c>
      <c r="M53" s="155">
        <f>M54+M58</f>
        <v>6000</v>
      </c>
      <c r="N53" s="155">
        <f>N54+N58</f>
        <v>-6000</v>
      </c>
      <c r="O53" s="155">
        <v>0</v>
      </c>
      <c r="P53" s="155">
        <v>0</v>
      </c>
      <c r="Q53" s="155">
        <v>0</v>
      </c>
      <c r="R53" s="328">
        <v>0</v>
      </c>
      <c r="S53" s="155">
        <v>0</v>
      </c>
      <c r="T53" s="180">
        <f t="shared" si="2"/>
        <v>46113</v>
      </c>
      <c r="U53" s="155">
        <f t="shared" si="1"/>
        <v>46113</v>
      </c>
      <c r="V53" s="52"/>
      <c r="W53" s="52"/>
      <c r="X53" s="52"/>
      <c r="Y53" s="52"/>
      <c r="Z53" s="52"/>
      <c r="AA53" s="52"/>
      <c r="AB53" s="52"/>
      <c r="AC53" s="52"/>
      <c r="AD53" s="52"/>
      <c r="AE53" s="52"/>
      <c r="AF53" s="52"/>
      <c r="AG53" s="52"/>
      <c r="AH53" s="52"/>
      <c r="AI53" s="52"/>
      <c r="AJ53" s="52"/>
      <c r="AK53" s="52"/>
      <c r="AL53" s="52"/>
      <c r="AM53" s="52"/>
      <c r="AN53" s="52"/>
      <c r="AO53" s="52"/>
      <c r="AP53" s="52"/>
      <c r="AQ53" s="52"/>
      <c r="AR53" s="52"/>
      <c r="AS53" s="52"/>
      <c r="AT53" s="52"/>
      <c r="AU53" s="52"/>
      <c r="AV53" s="52"/>
      <c r="AW53" s="52"/>
      <c r="AX53" s="52"/>
      <c r="AY53" s="52"/>
      <c r="AZ53" s="52"/>
      <c r="BA53" s="52"/>
      <c r="BB53" s="52"/>
      <c r="BC53" s="52"/>
      <c r="BD53" s="52"/>
      <c r="BE53" s="52"/>
      <c r="BF53" s="52"/>
      <c r="BG53" s="52"/>
      <c r="BH53" s="52"/>
      <c r="BI53" s="52"/>
      <c r="BJ53" s="52"/>
      <c r="BK53" s="52"/>
      <c r="BL53" s="52"/>
      <c r="BM53" s="52"/>
      <c r="BN53" s="52"/>
      <c r="BO53" s="52"/>
      <c r="BP53" s="52"/>
    </row>
    <row r="54" spans="1:68">
      <c r="A54" s="58">
        <v>32111</v>
      </c>
      <c r="B54" s="66" t="s">
        <v>81</v>
      </c>
      <c r="C54" s="122">
        <f t="shared" si="0"/>
        <v>16000</v>
      </c>
      <c r="D54" s="193">
        <v>0</v>
      </c>
      <c r="E54" s="156">
        <v>6000</v>
      </c>
      <c r="F54" s="156">
        <v>4000</v>
      </c>
      <c r="G54" s="148">
        <v>0</v>
      </c>
      <c r="H54" s="148">
        <v>0</v>
      </c>
      <c r="I54" s="215">
        <v>0</v>
      </c>
      <c r="J54" s="238">
        <v>3000</v>
      </c>
      <c r="K54" s="312">
        <v>3000</v>
      </c>
      <c r="L54" s="148">
        <v>0</v>
      </c>
      <c r="M54" s="148">
        <v>3000</v>
      </c>
      <c r="N54" s="148">
        <v>-3000</v>
      </c>
      <c r="O54" s="148">
        <v>0</v>
      </c>
      <c r="P54" s="148">
        <v>0</v>
      </c>
      <c r="Q54" s="148">
        <v>0</v>
      </c>
      <c r="R54" s="148">
        <v>0</v>
      </c>
      <c r="S54" s="148">
        <v>0</v>
      </c>
      <c r="T54" s="122">
        <f t="shared" si="2"/>
        <v>16000</v>
      </c>
      <c r="U54" s="149">
        <f t="shared" si="1"/>
        <v>16000</v>
      </c>
    </row>
    <row r="55" spans="1:68" ht="36.75">
      <c r="A55" s="58">
        <v>32112</v>
      </c>
      <c r="B55" s="66" t="s">
        <v>82</v>
      </c>
      <c r="C55" s="122">
        <f t="shared" si="0"/>
        <v>8000</v>
      </c>
      <c r="D55" s="193">
        <v>0</v>
      </c>
      <c r="E55" s="156">
        <v>0</v>
      </c>
      <c r="F55" s="156">
        <v>0</v>
      </c>
      <c r="G55" s="148">
        <v>0</v>
      </c>
      <c r="H55" s="148">
        <v>0</v>
      </c>
      <c r="I55" s="215">
        <v>0</v>
      </c>
      <c r="J55" s="238">
        <v>2000</v>
      </c>
      <c r="K55" s="312">
        <v>6000</v>
      </c>
      <c r="L55" s="148">
        <v>0</v>
      </c>
      <c r="M55" s="148">
        <v>0</v>
      </c>
      <c r="N55" s="148">
        <v>0</v>
      </c>
      <c r="O55" s="148">
        <v>0</v>
      </c>
      <c r="P55" s="148">
        <v>0</v>
      </c>
      <c r="Q55" s="148">
        <v>0</v>
      </c>
      <c r="R55" s="148">
        <v>0</v>
      </c>
      <c r="S55" s="148">
        <v>0</v>
      </c>
      <c r="T55" s="122">
        <f t="shared" si="2"/>
        <v>8000</v>
      </c>
      <c r="U55" s="149">
        <f t="shared" si="1"/>
        <v>8000</v>
      </c>
    </row>
    <row r="56" spans="1:68" ht="36.75">
      <c r="A56" s="58">
        <v>32113</v>
      </c>
      <c r="B56" s="66" t="s">
        <v>83</v>
      </c>
      <c r="C56" s="122">
        <f t="shared" si="0"/>
        <v>5113</v>
      </c>
      <c r="D56" s="193">
        <v>0</v>
      </c>
      <c r="E56" s="156">
        <v>6000</v>
      </c>
      <c r="F56" s="156">
        <v>-4887</v>
      </c>
      <c r="G56" s="148">
        <v>0</v>
      </c>
      <c r="H56" s="148">
        <v>0</v>
      </c>
      <c r="I56" s="215">
        <v>0</v>
      </c>
      <c r="J56" s="238">
        <v>4000</v>
      </c>
      <c r="K56" s="312">
        <v>0</v>
      </c>
      <c r="L56" s="148">
        <v>0</v>
      </c>
      <c r="M56" s="148">
        <v>0</v>
      </c>
      <c r="N56" s="148">
        <v>0</v>
      </c>
      <c r="O56" s="148">
        <v>0</v>
      </c>
      <c r="P56" s="148">
        <v>0</v>
      </c>
      <c r="Q56" s="148">
        <v>0</v>
      </c>
      <c r="R56" s="148">
        <v>0</v>
      </c>
      <c r="S56" s="148">
        <v>0</v>
      </c>
      <c r="T56" s="122">
        <f t="shared" si="2"/>
        <v>5113</v>
      </c>
      <c r="U56" s="149">
        <f t="shared" si="1"/>
        <v>5113</v>
      </c>
    </row>
    <row r="57" spans="1:68" ht="36.75">
      <c r="A57" s="58">
        <v>32114</v>
      </c>
      <c r="B57" s="66" t="s">
        <v>84</v>
      </c>
      <c r="C57" s="122">
        <f t="shared" si="0"/>
        <v>5000</v>
      </c>
      <c r="D57" s="193">
        <v>0</v>
      </c>
      <c r="E57" s="156">
        <v>0</v>
      </c>
      <c r="F57" s="156">
        <v>0</v>
      </c>
      <c r="G57" s="148">
        <v>0</v>
      </c>
      <c r="H57" s="148">
        <v>0</v>
      </c>
      <c r="I57" s="215">
        <v>0</v>
      </c>
      <c r="J57" s="238">
        <v>2000</v>
      </c>
      <c r="K57" s="312">
        <v>3000</v>
      </c>
      <c r="L57" s="148">
        <v>0</v>
      </c>
      <c r="M57" s="148">
        <v>0</v>
      </c>
      <c r="N57" s="148">
        <v>0</v>
      </c>
      <c r="O57" s="148">
        <v>0</v>
      </c>
      <c r="P57" s="148">
        <v>0</v>
      </c>
      <c r="Q57" s="148">
        <v>0</v>
      </c>
      <c r="R57" s="148">
        <v>0</v>
      </c>
      <c r="S57" s="148">
        <v>0</v>
      </c>
      <c r="T57" s="122">
        <f t="shared" si="2"/>
        <v>5000</v>
      </c>
      <c r="U57" s="149">
        <f t="shared" si="1"/>
        <v>5000</v>
      </c>
    </row>
    <row r="58" spans="1:68" ht="36.75">
      <c r="A58" s="58">
        <v>32115</v>
      </c>
      <c r="B58" s="66" t="s">
        <v>85</v>
      </c>
      <c r="C58" s="122">
        <f t="shared" si="0"/>
        <v>9000</v>
      </c>
      <c r="D58" s="193">
        <v>0</v>
      </c>
      <c r="E58" s="156">
        <v>2000</v>
      </c>
      <c r="F58" s="156">
        <v>0</v>
      </c>
      <c r="G58" s="148">
        <v>0</v>
      </c>
      <c r="H58" s="148">
        <v>0</v>
      </c>
      <c r="I58" s="215">
        <v>0</v>
      </c>
      <c r="J58" s="238">
        <v>4000</v>
      </c>
      <c r="K58" s="312">
        <v>3000</v>
      </c>
      <c r="L58" s="148">
        <v>0</v>
      </c>
      <c r="M58" s="148">
        <v>3000</v>
      </c>
      <c r="N58" s="148">
        <v>-3000</v>
      </c>
      <c r="O58" s="148">
        <v>0</v>
      </c>
      <c r="P58" s="148">
        <v>0</v>
      </c>
      <c r="Q58" s="148">
        <v>0</v>
      </c>
      <c r="R58" s="148">
        <v>0</v>
      </c>
      <c r="S58" s="148">
        <v>0</v>
      </c>
      <c r="T58" s="122">
        <f t="shared" si="2"/>
        <v>9000</v>
      </c>
      <c r="U58" s="149">
        <f t="shared" si="1"/>
        <v>9000</v>
      </c>
    </row>
    <row r="59" spans="1:68" ht="36.75">
      <c r="A59" s="58">
        <v>32116</v>
      </c>
      <c r="B59" s="66" t="s">
        <v>86</v>
      </c>
      <c r="C59" s="122">
        <f t="shared" si="0"/>
        <v>3000</v>
      </c>
      <c r="D59" s="193">
        <v>0</v>
      </c>
      <c r="E59" s="156">
        <v>0</v>
      </c>
      <c r="F59" s="156">
        <v>0</v>
      </c>
      <c r="G59" s="148">
        <v>0</v>
      </c>
      <c r="H59" s="148">
        <v>0</v>
      </c>
      <c r="I59" s="215">
        <v>0</v>
      </c>
      <c r="J59" s="238">
        <v>3000</v>
      </c>
      <c r="K59" s="312">
        <v>0</v>
      </c>
      <c r="L59" s="148">
        <v>0</v>
      </c>
      <c r="M59" s="148">
        <v>0</v>
      </c>
      <c r="N59" s="148">
        <v>0</v>
      </c>
      <c r="O59" s="148">
        <v>0</v>
      </c>
      <c r="P59" s="148">
        <v>0</v>
      </c>
      <c r="Q59" s="148">
        <v>0</v>
      </c>
      <c r="R59" s="148">
        <v>0</v>
      </c>
      <c r="S59" s="148">
        <v>0</v>
      </c>
      <c r="T59" s="122">
        <f t="shared" si="2"/>
        <v>3000</v>
      </c>
      <c r="U59" s="149">
        <f t="shared" si="1"/>
        <v>3000</v>
      </c>
    </row>
    <row r="60" spans="1:68">
      <c r="A60" s="58">
        <v>32117</v>
      </c>
      <c r="B60" s="66" t="s">
        <v>87</v>
      </c>
      <c r="C60" s="122">
        <f t="shared" si="0"/>
        <v>0</v>
      </c>
      <c r="D60" s="193">
        <v>0</v>
      </c>
      <c r="E60" s="156">
        <v>0</v>
      </c>
      <c r="F60" s="156">
        <v>0</v>
      </c>
      <c r="G60" s="148">
        <v>0</v>
      </c>
      <c r="H60" s="148">
        <v>0</v>
      </c>
      <c r="I60" s="215">
        <v>0</v>
      </c>
      <c r="J60" s="238">
        <v>0</v>
      </c>
      <c r="K60" s="312">
        <v>0</v>
      </c>
      <c r="L60" s="148">
        <v>0</v>
      </c>
      <c r="M60" s="148">
        <v>0</v>
      </c>
      <c r="N60" s="148">
        <v>0</v>
      </c>
      <c r="O60" s="148">
        <v>0</v>
      </c>
      <c r="P60" s="148">
        <v>0</v>
      </c>
      <c r="Q60" s="148">
        <v>0</v>
      </c>
      <c r="R60" s="148">
        <v>0</v>
      </c>
      <c r="S60" s="148">
        <v>0</v>
      </c>
      <c r="T60" s="122">
        <f t="shared" si="2"/>
        <v>0</v>
      </c>
      <c r="U60" s="149">
        <f t="shared" si="1"/>
        <v>0</v>
      </c>
    </row>
    <row r="61" spans="1:68" s="65" customFormat="1">
      <c r="A61" s="63">
        <v>3212</v>
      </c>
      <c r="B61" s="64" t="s">
        <v>34</v>
      </c>
      <c r="C61" s="128">
        <f t="shared" si="0"/>
        <v>550000</v>
      </c>
      <c r="D61" s="191">
        <v>0</v>
      </c>
      <c r="E61" s="154">
        <v>0</v>
      </c>
      <c r="F61" s="154">
        <v>0</v>
      </c>
      <c r="G61" s="155"/>
      <c r="H61" s="155">
        <v>0</v>
      </c>
      <c r="I61" s="216">
        <v>550000</v>
      </c>
      <c r="J61" s="237">
        <v>0</v>
      </c>
      <c r="K61" s="311">
        <v>0</v>
      </c>
      <c r="L61" s="155"/>
      <c r="M61" s="155">
        <v>0</v>
      </c>
      <c r="N61" s="155">
        <v>0</v>
      </c>
      <c r="O61" s="155"/>
      <c r="P61" s="155"/>
      <c r="Q61" s="155"/>
      <c r="R61" s="328">
        <v>0</v>
      </c>
      <c r="S61" s="155">
        <v>0</v>
      </c>
      <c r="T61" s="128">
        <f t="shared" si="2"/>
        <v>550000</v>
      </c>
      <c r="U61" s="155">
        <f t="shared" si="1"/>
        <v>550000</v>
      </c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52"/>
      <c r="AK61" s="52"/>
      <c r="AL61" s="52"/>
      <c r="AM61" s="52"/>
      <c r="AN61" s="52"/>
      <c r="AO61" s="52"/>
      <c r="AP61" s="52"/>
      <c r="AQ61" s="52"/>
      <c r="AR61" s="52"/>
      <c r="AS61" s="52"/>
      <c r="AT61" s="52"/>
      <c r="AU61" s="52"/>
      <c r="AV61" s="52"/>
      <c r="AW61" s="52"/>
      <c r="AX61" s="52"/>
      <c r="AY61" s="52"/>
      <c r="AZ61" s="52"/>
      <c r="BA61" s="52"/>
      <c r="BB61" s="52"/>
      <c r="BC61" s="52"/>
      <c r="BD61" s="52"/>
      <c r="BE61" s="52"/>
      <c r="BF61" s="52"/>
      <c r="BG61" s="52"/>
      <c r="BH61" s="52"/>
      <c r="BI61" s="52"/>
      <c r="BJ61" s="52"/>
      <c r="BK61" s="52"/>
      <c r="BL61" s="52"/>
      <c r="BM61" s="52"/>
      <c r="BN61" s="52"/>
      <c r="BO61" s="52"/>
      <c r="BP61" s="52"/>
    </row>
    <row r="62" spans="1:68" s="65" customFormat="1">
      <c r="A62" s="63">
        <v>3213</v>
      </c>
      <c r="B62" s="64" t="s">
        <v>35</v>
      </c>
      <c r="C62" s="128">
        <f t="shared" si="0"/>
        <v>5000</v>
      </c>
      <c r="D62" s="191">
        <v>0</v>
      </c>
      <c r="E62" s="154">
        <v>0</v>
      </c>
      <c r="F62" s="154">
        <v>0</v>
      </c>
      <c r="G62" s="216">
        <v>0</v>
      </c>
      <c r="H62" s="216">
        <v>0</v>
      </c>
      <c r="I62" s="216">
        <v>0</v>
      </c>
      <c r="J62" s="237">
        <f>J63</f>
        <v>2000</v>
      </c>
      <c r="K62" s="311">
        <f>K63</f>
        <v>3000</v>
      </c>
      <c r="L62" s="216">
        <v>0</v>
      </c>
      <c r="M62" s="155">
        <v>0</v>
      </c>
      <c r="N62" s="216">
        <v>0</v>
      </c>
      <c r="O62" s="216">
        <v>0</v>
      </c>
      <c r="P62" s="216">
        <v>0</v>
      </c>
      <c r="Q62" s="216">
        <v>0</v>
      </c>
      <c r="R62" s="329">
        <v>0</v>
      </c>
      <c r="S62" s="216">
        <v>0</v>
      </c>
      <c r="T62" s="128">
        <f t="shared" si="2"/>
        <v>5000</v>
      </c>
      <c r="U62" s="155">
        <f t="shared" si="1"/>
        <v>5000</v>
      </c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52"/>
      <c r="AK62" s="52"/>
      <c r="AL62" s="52"/>
      <c r="AM62" s="52"/>
      <c r="AN62" s="52"/>
      <c r="AO62" s="52"/>
      <c r="AP62" s="52"/>
      <c r="AQ62" s="52"/>
      <c r="AR62" s="52"/>
      <c r="AS62" s="52"/>
      <c r="AT62" s="52"/>
      <c r="AU62" s="52"/>
      <c r="AV62" s="52"/>
      <c r="AW62" s="52"/>
      <c r="AX62" s="52"/>
      <c r="AY62" s="52"/>
      <c r="AZ62" s="52"/>
      <c r="BA62" s="52"/>
      <c r="BB62" s="52"/>
      <c r="BC62" s="52"/>
      <c r="BD62" s="52"/>
      <c r="BE62" s="52"/>
      <c r="BF62" s="52"/>
      <c r="BG62" s="52"/>
      <c r="BH62" s="52"/>
      <c r="BI62" s="52"/>
      <c r="BJ62" s="52"/>
      <c r="BK62" s="52"/>
      <c r="BL62" s="52"/>
      <c r="BM62" s="52"/>
      <c r="BN62" s="52"/>
      <c r="BO62" s="52"/>
      <c r="BP62" s="52"/>
    </row>
    <row r="63" spans="1:68" ht="36.75">
      <c r="A63" s="58">
        <v>32131</v>
      </c>
      <c r="B63" s="66" t="s">
        <v>88</v>
      </c>
      <c r="C63" s="122">
        <f t="shared" si="0"/>
        <v>5000</v>
      </c>
      <c r="D63" s="193">
        <v>0</v>
      </c>
      <c r="E63" s="156">
        <v>0</v>
      </c>
      <c r="F63" s="156">
        <v>0</v>
      </c>
      <c r="G63" s="215">
        <v>0</v>
      </c>
      <c r="H63" s="215">
        <v>0</v>
      </c>
      <c r="I63" s="215">
        <v>0</v>
      </c>
      <c r="J63" s="238">
        <v>2000</v>
      </c>
      <c r="K63" s="312">
        <v>3000</v>
      </c>
      <c r="L63" s="215">
        <v>0</v>
      </c>
      <c r="M63" s="148">
        <v>0</v>
      </c>
      <c r="N63" s="215">
        <v>0</v>
      </c>
      <c r="O63" s="215">
        <v>0</v>
      </c>
      <c r="P63" s="215">
        <v>0</v>
      </c>
      <c r="Q63" s="215">
        <v>0</v>
      </c>
      <c r="R63" s="215">
        <v>0</v>
      </c>
      <c r="S63" s="215">
        <v>0</v>
      </c>
      <c r="T63" s="122">
        <f t="shared" si="2"/>
        <v>5000</v>
      </c>
      <c r="U63" s="149">
        <f t="shared" si="1"/>
        <v>5000</v>
      </c>
    </row>
    <row r="64" spans="1:68">
      <c r="A64" s="58">
        <v>32132</v>
      </c>
      <c r="B64" s="66" t="s">
        <v>89</v>
      </c>
      <c r="C64" s="122">
        <f t="shared" si="0"/>
        <v>0</v>
      </c>
      <c r="D64" s="193">
        <v>0</v>
      </c>
      <c r="E64" s="156">
        <v>0</v>
      </c>
      <c r="F64" s="156">
        <v>0</v>
      </c>
      <c r="G64" s="215">
        <v>0</v>
      </c>
      <c r="H64" s="215">
        <v>0</v>
      </c>
      <c r="I64" s="215">
        <v>0</v>
      </c>
      <c r="J64" s="238">
        <v>0</v>
      </c>
      <c r="K64" s="312">
        <v>0</v>
      </c>
      <c r="L64" s="215">
        <v>0</v>
      </c>
      <c r="M64" s="148">
        <v>0</v>
      </c>
      <c r="N64" s="215">
        <v>0</v>
      </c>
      <c r="O64" s="215">
        <v>0</v>
      </c>
      <c r="P64" s="215">
        <v>0</v>
      </c>
      <c r="Q64" s="215">
        <v>0</v>
      </c>
      <c r="R64" s="215">
        <v>0</v>
      </c>
      <c r="S64" s="215">
        <v>0</v>
      </c>
      <c r="T64" s="122">
        <f t="shared" si="2"/>
        <v>0</v>
      </c>
      <c r="U64" s="149">
        <f t="shared" si="1"/>
        <v>0</v>
      </c>
    </row>
    <row r="65" spans="1:68" s="65" customFormat="1" ht="36.75">
      <c r="A65" s="63">
        <v>3214</v>
      </c>
      <c r="B65" s="64" t="s">
        <v>60</v>
      </c>
      <c r="C65" s="128">
        <f t="shared" si="0"/>
        <v>16179.29</v>
      </c>
      <c r="D65" s="191">
        <v>0</v>
      </c>
      <c r="E65" s="154">
        <v>0</v>
      </c>
      <c r="F65" s="154">
        <f>F66</f>
        <v>8179.29</v>
      </c>
      <c r="G65" s="216">
        <v>0</v>
      </c>
      <c r="H65" s="216">
        <v>0</v>
      </c>
      <c r="I65" s="216">
        <v>0</v>
      </c>
      <c r="J65" s="237">
        <f>J66</f>
        <v>8000</v>
      </c>
      <c r="K65" s="311">
        <v>0</v>
      </c>
      <c r="L65" s="216">
        <v>0</v>
      </c>
      <c r="M65" s="155">
        <v>0</v>
      </c>
      <c r="N65" s="216">
        <v>0</v>
      </c>
      <c r="O65" s="216">
        <v>0</v>
      </c>
      <c r="P65" s="216">
        <v>0</v>
      </c>
      <c r="Q65" s="216">
        <v>0</v>
      </c>
      <c r="R65" s="329">
        <v>0</v>
      </c>
      <c r="S65" s="216">
        <v>0</v>
      </c>
      <c r="T65" s="128">
        <f t="shared" si="2"/>
        <v>16179.29</v>
      </c>
      <c r="U65" s="155">
        <f t="shared" si="1"/>
        <v>16179.29</v>
      </c>
      <c r="V65" s="52"/>
      <c r="W65" s="52"/>
      <c r="X65" s="52"/>
      <c r="Y65" s="52"/>
      <c r="Z65" s="52"/>
      <c r="AA65" s="52"/>
      <c r="AB65" s="52"/>
      <c r="AC65" s="52"/>
      <c r="AD65" s="52"/>
      <c r="AE65" s="52"/>
      <c r="AF65" s="52"/>
      <c r="AG65" s="52"/>
      <c r="AH65" s="52"/>
      <c r="AI65" s="52"/>
      <c r="AJ65" s="52"/>
      <c r="AK65" s="52"/>
      <c r="AL65" s="52"/>
      <c r="AM65" s="52"/>
      <c r="AN65" s="52"/>
      <c r="AO65" s="52"/>
      <c r="AP65" s="52"/>
      <c r="AQ65" s="52"/>
      <c r="AR65" s="52"/>
      <c r="AS65" s="52"/>
      <c r="AT65" s="52"/>
      <c r="AU65" s="52"/>
      <c r="AV65" s="52"/>
      <c r="AW65" s="52"/>
      <c r="AX65" s="52"/>
      <c r="AY65" s="52"/>
      <c r="AZ65" s="52"/>
      <c r="BA65" s="52"/>
      <c r="BB65" s="52"/>
      <c r="BC65" s="52"/>
      <c r="BD65" s="52"/>
      <c r="BE65" s="52"/>
      <c r="BF65" s="52"/>
      <c r="BG65" s="52"/>
      <c r="BH65" s="52"/>
      <c r="BI65" s="52"/>
      <c r="BJ65" s="52"/>
      <c r="BK65" s="52"/>
      <c r="BL65" s="52"/>
      <c r="BM65" s="52"/>
      <c r="BN65" s="52"/>
      <c r="BO65" s="52"/>
      <c r="BP65" s="52"/>
    </row>
    <row r="66" spans="1:68" ht="36.75">
      <c r="A66" s="58">
        <v>32141</v>
      </c>
      <c r="B66" s="66" t="s">
        <v>60</v>
      </c>
      <c r="C66" s="122">
        <f t="shared" si="0"/>
        <v>16179.29</v>
      </c>
      <c r="D66" s="193">
        <v>0</v>
      </c>
      <c r="E66" s="156">
        <v>0</v>
      </c>
      <c r="F66" s="156">
        <v>8179.29</v>
      </c>
      <c r="G66" s="215">
        <v>0</v>
      </c>
      <c r="H66" s="215">
        <v>0</v>
      </c>
      <c r="I66" s="215">
        <v>0</v>
      </c>
      <c r="J66" s="238">
        <v>8000</v>
      </c>
      <c r="K66" s="312">
        <v>0</v>
      </c>
      <c r="L66" s="215">
        <v>0</v>
      </c>
      <c r="M66" s="148">
        <v>0</v>
      </c>
      <c r="N66" s="215">
        <v>0</v>
      </c>
      <c r="O66" s="215">
        <v>0</v>
      </c>
      <c r="P66" s="215">
        <v>0</v>
      </c>
      <c r="Q66" s="215">
        <v>0</v>
      </c>
      <c r="R66" s="215">
        <v>0</v>
      </c>
      <c r="S66" s="215">
        <v>0</v>
      </c>
      <c r="T66" s="122">
        <f t="shared" si="2"/>
        <v>16179.29</v>
      </c>
      <c r="U66" s="149">
        <f t="shared" si="1"/>
        <v>16179.29</v>
      </c>
    </row>
    <row r="67" spans="1:68">
      <c r="A67" s="58">
        <v>32149</v>
      </c>
      <c r="B67" s="66" t="s">
        <v>90</v>
      </c>
      <c r="C67" s="122">
        <f t="shared" si="0"/>
        <v>0</v>
      </c>
      <c r="D67" s="193">
        <v>0</v>
      </c>
      <c r="E67" s="156">
        <v>0</v>
      </c>
      <c r="F67" s="156">
        <v>0</v>
      </c>
      <c r="G67" s="215">
        <v>0</v>
      </c>
      <c r="H67" s="215">
        <v>0</v>
      </c>
      <c r="I67" s="215">
        <v>0</v>
      </c>
      <c r="J67" s="238">
        <v>0</v>
      </c>
      <c r="K67" s="312">
        <v>0</v>
      </c>
      <c r="L67" s="215">
        <v>0</v>
      </c>
      <c r="M67" s="148">
        <v>0</v>
      </c>
      <c r="N67" s="215">
        <v>0</v>
      </c>
      <c r="O67" s="215">
        <v>0</v>
      </c>
      <c r="P67" s="215">
        <v>0</v>
      </c>
      <c r="Q67" s="215">
        <v>0</v>
      </c>
      <c r="R67" s="215">
        <v>0</v>
      </c>
      <c r="S67" s="215">
        <v>0</v>
      </c>
      <c r="T67" s="122">
        <f t="shared" si="2"/>
        <v>0</v>
      </c>
      <c r="U67" s="149">
        <f t="shared" si="1"/>
        <v>0</v>
      </c>
    </row>
    <row r="68" spans="1:68" s="56" customFormat="1" ht="36.75">
      <c r="A68" s="59">
        <v>322</v>
      </c>
      <c r="B68" s="67" t="s">
        <v>3</v>
      </c>
      <c r="C68" s="130">
        <f t="shared" si="0"/>
        <v>288214.66000000003</v>
      </c>
      <c r="D68" s="194">
        <v>0</v>
      </c>
      <c r="E68" s="157">
        <f>E69+E77+E83+E86</f>
        <v>89000</v>
      </c>
      <c r="F68" s="157">
        <f>F69+F77+F83+F86</f>
        <v>-32477</v>
      </c>
      <c r="G68" s="232">
        <v>0</v>
      </c>
      <c r="H68" s="232">
        <f>H77+H83</f>
        <v>159291.66</v>
      </c>
      <c r="I68" s="212">
        <v>0</v>
      </c>
      <c r="J68" s="239">
        <f>J69+J77+J83+J86+J89</f>
        <v>77000</v>
      </c>
      <c r="K68" s="239">
        <f>K69+K77+K83+K86+K89</f>
        <v>-4600</v>
      </c>
      <c r="L68" s="232">
        <v>0</v>
      </c>
      <c r="M68" s="143">
        <v>0</v>
      </c>
      <c r="N68" s="143">
        <v>0</v>
      </c>
      <c r="O68" s="232">
        <v>0</v>
      </c>
      <c r="P68" s="232">
        <v>0</v>
      </c>
      <c r="Q68" s="232">
        <v>0</v>
      </c>
      <c r="R68" s="330">
        <v>0</v>
      </c>
      <c r="S68" s="232">
        <v>0</v>
      </c>
      <c r="T68" s="130">
        <f t="shared" si="2"/>
        <v>288214.66000000003</v>
      </c>
      <c r="U68" s="143">
        <f t="shared" si="1"/>
        <v>288214.66000000003</v>
      </c>
      <c r="V68" s="57"/>
      <c r="W68" s="57"/>
      <c r="X68" s="57"/>
      <c r="Y68" s="57"/>
      <c r="Z68" s="57"/>
      <c r="AA68" s="57"/>
      <c r="AB68" s="57"/>
      <c r="AC68" s="57"/>
      <c r="AD68" s="57"/>
      <c r="AE68" s="57"/>
      <c r="AF68" s="57"/>
      <c r="AG68" s="57"/>
      <c r="AH68" s="57"/>
      <c r="AI68" s="57"/>
      <c r="AJ68" s="57"/>
      <c r="AK68" s="57"/>
      <c r="AL68" s="57"/>
      <c r="AM68" s="57"/>
      <c r="AN68" s="57"/>
      <c r="AO68" s="57"/>
      <c r="AP68" s="57"/>
      <c r="AQ68" s="57"/>
      <c r="AR68" s="57"/>
      <c r="AS68" s="57"/>
      <c r="AT68" s="57"/>
      <c r="AU68" s="57"/>
      <c r="AV68" s="57"/>
      <c r="AW68" s="57"/>
      <c r="AX68" s="57"/>
      <c r="AY68" s="57"/>
      <c r="AZ68" s="57"/>
      <c r="BA68" s="57"/>
      <c r="BB68" s="57"/>
      <c r="BC68" s="57"/>
      <c r="BD68" s="57"/>
      <c r="BE68" s="57"/>
      <c r="BF68" s="57"/>
      <c r="BG68" s="57"/>
      <c r="BH68" s="57"/>
      <c r="BI68" s="57"/>
      <c r="BJ68" s="57"/>
      <c r="BK68" s="57"/>
      <c r="BL68" s="57"/>
      <c r="BM68" s="57"/>
      <c r="BN68" s="57"/>
      <c r="BO68" s="57"/>
      <c r="BP68" s="57"/>
    </row>
    <row r="69" spans="1:68" s="65" customFormat="1">
      <c r="A69" s="68">
        <v>3221</v>
      </c>
      <c r="B69" s="69" t="s">
        <v>36</v>
      </c>
      <c r="C69" s="178">
        <f t="shared" si="0"/>
        <v>32200</v>
      </c>
      <c r="D69" s="195">
        <v>0</v>
      </c>
      <c r="E69" s="158">
        <f>E70+E73+E74+E75+E71</f>
        <v>19000</v>
      </c>
      <c r="F69" s="154">
        <f>F71+F74</f>
        <v>-3800</v>
      </c>
      <c r="G69" s="216">
        <v>0</v>
      </c>
      <c r="H69" s="216">
        <v>0</v>
      </c>
      <c r="I69" s="216">
        <v>0</v>
      </c>
      <c r="J69" s="237">
        <f>J70+J71+J73+J74+J75</f>
        <v>15000</v>
      </c>
      <c r="K69" s="311">
        <f>K71+K75</f>
        <v>2000</v>
      </c>
      <c r="L69" s="216">
        <v>0</v>
      </c>
      <c r="M69" s="159">
        <v>0</v>
      </c>
      <c r="N69" s="159">
        <v>0</v>
      </c>
      <c r="O69" s="216">
        <v>0</v>
      </c>
      <c r="P69" s="216">
        <v>0</v>
      </c>
      <c r="Q69" s="216">
        <v>0</v>
      </c>
      <c r="R69" s="329">
        <v>0</v>
      </c>
      <c r="S69" s="216">
        <v>0</v>
      </c>
      <c r="T69" s="178">
        <f t="shared" si="2"/>
        <v>32200</v>
      </c>
      <c r="U69" s="155">
        <f t="shared" si="1"/>
        <v>32200</v>
      </c>
      <c r="V69" s="52"/>
      <c r="W69" s="52"/>
      <c r="X69" s="52"/>
      <c r="Y69" s="52"/>
      <c r="Z69" s="52"/>
      <c r="AA69" s="52"/>
      <c r="AB69" s="52"/>
      <c r="AC69" s="52"/>
      <c r="AD69" s="52"/>
      <c r="AE69" s="52"/>
      <c r="AF69" s="52"/>
      <c r="AG69" s="52"/>
      <c r="AH69" s="52"/>
      <c r="AI69" s="52"/>
      <c r="AJ69" s="52"/>
      <c r="AK69" s="52"/>
      <c r="AL69" s="52"/>
      <c r="AM69" s="52"/>
      <c r="AN69" s="52"/>
      <c r="AO69" s="52"/>
      <c r="AP69" s="52"/>
      <c r="AQ69" s="52"/>
      <c r="AR69" s="52"/>
      <c r="AS69" s="52"/>
      <c r="AT69" s="52"/>
      <c r="AU69" s="52"/>
      <c r="AV69" s="52"/>
      <c r="AW69" s="52"/>
      <c r="AX69" s="52"/>
      <c r="AY69" s="52"/>
      <c r="AZ69" s="52"/>
      <c r="BA69" s="52"/>
      <c r="BB69" s="52"/>
      <c r="BC69" s="52"/>
      <c r="BD69" s="52"/>
      <c r="BE69" s="52"/>
      <c r="BF69" s="52"/>
      <c r="BG69" s="52"/>
      <c r="BH69" s="52"/>
      <c r="BI69" s="52"/>
      <c r="BJ69" s="52"/>
      <c r="BK69" s="52"/>
      <c r="BL69" s="52"/>
      <c r="BM69" s="52"/>
      <c r="BN69" s="52"/>
      <c r="BO69" s="52"/>
      <c r="BP69" s="52"/>
    </row>
    <row r="70" spans="1:68">
      <c r="A70" s="70">
        <v>32211</v>
      </c>
      <c r="B70" s="71" t="s">
        <v>36</v>
      </c>
      <c r="C70" s="122">
        <f t="shared" si="0"/>
        <v>8000</v>
      </c>
      <c r="D70" s="197">
        <v>0</v>
      </c>
      <c r="E70" s="160">
        <v>6000</v>
      </c>
      <c r="F70" s="156">
        <v>0</v>
      </c>
      <c r="G70" s="215">
        <v>0</v>
      </c>
      <c r="H70" s="215">
        <v>0</v>
      </c>
      <c r="I70" s="215">
        <v>0</v>
      </c>
      <c r="J70" s="238">
        <v>2000</v>
      </c>
      <c r="K70" s="312">
        <v>0</v>
      </c>
      <c r="L70" s="215">
        <v>0</v>
      </c>
      <c r="M70" s="142">
        <v>0</v>
      </c>
      <c r="N70" s="142">
        <v>0</v>
      </c>
      <c r="O70" s="215">
        <v>0</v>
      </c>
      <c r="P70" s="215">
        <v>0</v>
      </c>
      <c r="Q70" s="215">
        <v>0</v>
      </c>
      <c r="R70" s="215">
        <v>0</v>
      </c>
      <c r="S70" s="215">
        <v>0</v>
      </c>
      <c r="T70" s="122">
        <f t="shared" si="2"/>
        <v>8000</v>
      </c>
      <c r="U70" s="162">
        <f t="shared" si="1"/>
        <v>8000</v>
      </c>
    </row>
    <row r="71" spans="1:68">
      <c r="A71" s="70">
        <v>32212</v>
      </c>
      <c r="B71" s="71" t="s">
        <v>91</v>
      </c>
      <c r="C71" s="122">
        <f t="shared" si="0"/>
        <v>2000</v>
      </c>
      <c r="D71" s="197">
        <v>0</v>
      </c>
      <c r="E71" s="160">
        <v>2000</v>
      </c>
      <c r="F71" s="156">
        <v>-2000</v>
      </c>
      <c r="G71" s="215">
        <v>0</v>
      </c>
      <c r="H71" s="215">
        <v>0</v>
      </c>
      <c r="I71" s="215">
        <v>0</v>
      </c>
      <c r="J71" s="238">
        <v>1000</v>
      </c>
      <c r="K71" s="312">
        <v>1000</v>
      </c>
      <c r="L71" s="215">
        <v>0</v>
      </c>
      <c r="M71" s="142">
        <v>0</v>
      </c>
      <c r="N71" s="142">
        <v>0</v>
      </c>
      <c r="O71" s="215">
        <v>0</v>
      </c>
      <c r="P71" s="215">
        <v>0</v>
      </c>
      <c r="Q71" s="215">
        <v>0</v>
      </c>
      <c r="R71" s="215">
        <v>0</v>
      </c>
      <c r="S71" s="215">
        <v>0</v>
      </c>
      <c r="T71" s="122">
        <f t="shared" si="2"/>
        <v>2000</v>
      </c>
      <c r="U71" s="162">
        <f t="shared" si="1"/>
        <v>2000</v>
      </c>
    </row>
    <row r="72" spans="1:68">
      <c r="A72" s="70">
        <v>32213</v>
      </c>
      <c r="B72" s="71" t="s">
        <v>92</v>
      </c>
      <c r="C72" s="122">
        <f t="shared" si="0"/>
        <v>0</v>
      </c>
      <c r="D72" s="197">
        <v>0</v>
      </c>
      <c r="E72" s="160">
        <v>0</v>
      </c>
      <c r="F72" s="156">
        <v>0</v>
      </c>
      <c r="G72" s="215">
        <v>0</v>
      </c>
      <c r="H72" s="215">
        <v>0</v>
      </c>
      <c r="I72" s="215">
        <v>0</v>
      </c>
      <c r="J72" s="238">
        <v>0</v>
      </c>
      <c r="K72" s="312">
        <v>0</v>
      </c>
      <c r="L72" s="215">
        <v>0</v>
      </c>
      <c r="M72" s="142">
        <v>0</v>
      </c>
      <c r="N72" s="142">
        <v>0</v>
      </c>
      <c r="O72" s="215">
        <v>0</v>
      </c>
      <c r="P72" s="215">
        <v>0</v>
      </c>
      <c r="Q72" s="215">
        <v>0</v>
      </c>
      <c r="R72" s="215">
        <v>0</v>
      </c>
      <c r="S72" s="215">
        <v>0</v>
      </c>
      <c r="T72" s="122">
        <f t="shared" si="2"/>
        <v>0</v>
      </c>
      <c r="U72" s="162">
        <f t="shared" si="1"/>
        <v>0</v>
      </c>
    </row>
    <row r="73" spans="1:68" ht="36.75">
      <c r="A73" s="70">
        <v>32214</v>
      </c>
      <c r="B73" s="71" t="s">
        <v>93</v>
      </c>
      <c r="C73" s="122">
        <f t="shared" si="0"/>
        <v>7000</v>
      </c>
      <c r="D73" s="197">
        <v>0</v>
      </c>
      <c r="E73" s="160">
        <v>3000</v>
      </c>
      <c r="F73" s="156">
        <v>0</v>
      </c>
      <c r="G73" s="215">
        <v>0</v>
      </c>
      <c r="H73" s="215">
        <v>0</v>
      </c>
      <c r="I73" s="215">
        <v>0</v>
      </c>
      <c r="J73" s="238">
        <v>4000</v>
      </c>
      <c r="K73" s="312">
        <v>0</v>
      </c>
      <c r="L73" s="215">
        <v>0</v>
      </c>
      <c r="M73" s="142">
        <v>0</v>
      </c>
      <c r="N73" s="142">
        <v>0</v>
      </c>
      <c r="O73" s="215">
        <v>0</v>
      </c>
      <c r="P73" s="215">
        <v>0</v>
      </c>
      <c r="Q73" s="215">
        <v>0</v>
      </c>
      <c r="R73" s="215">
        <v>0</v>
      </c>
      <c r="S73" s="215">
        <v>0</v>
      </c>
      <c r="T73" s="122">
        <f t="shared" si="2"/>
        <v>7000</v>
      </c>
      <c r="U73" s="162">
        <f t="shared" si="1"/>
        <v>7000</v>
      </c>
    </row>
    <row r="74" spans="1:68">
      <c r="A74" s="70">
        <v>32216</v>
      </c>
      <c r="B74" s="71" t="s">
        <v>94</v>
      </c>
      <c r="C74" s="122">
        <f t="shared" si="0"/>
        <v>8200</v>
      </c>
      <c r="D74" s="197">
        <v>0</v>
      </c>
      <c r="E74" s="160">
        <v>6000</v>
      </c>
      <c r="F74" s="156">
        <v>-1800</v>
      </c>
      <c r="G74" s="215">
        <v>0</v>
      </c>
      <c r="H74" s="215">
        <v>0</v>
      </c>
      <c r="I74" s="215">
        <v>0</v>
      </c>
      <c r="J74" s="238">
        <v>4000</v>
      </c>
      <c r="K74" s="312">
        <v>0</v>
      </c>
      <c r="L74" s="215">
        <v>0</v>
      </c>
      <c r="M74" s="142">
        <v>0</v>
      </c>
      <c r="N74" s="142">
        <v>0</v>
      </c>
      <c r="O74" s="215">
        <v>0</v>
      </c>
      <c r="P74" s="215">
        <v>0</v>
      </c>
      <c r="Q74" s="215">
        <v>0</v>
      </c>
      <c r="R74" s="215">
        <v>0</v>
      </c>
      <c r="S74" s="215">
        <v>0</v>
      </c>
      <c r="T74" s="122">
        <f t="shared" si="2"/>
        <v>8200</v>
      </c>
      <c r="U74" s="162">
        <f t="shared" si="1"/>
        <v>8200</v>
      </c>
    </row>
    <row r="75" spans="1:68" ht="36.75">
      <c r="A75" s="70">
        <v>32219</v>
      </c>
      <c r="B75" s="71" t="s">
        <v>95</v>
      </c>
      <c r="C75" s="122">
        <f t="shared" si="0"/>
        <v>7000</v>
      </c>
      <c r="D75" s="197">
        <v>0</v>
      </c>
      <c r="E75" s="160">
        <v>2000</v>
      </c>
      <c r="F75" s="156">
        <v>0</v>
      </c>
      <c r="G75" s="215">
        <v>0</v>
      </c>
      <c r="H75" s="215">
        <v>0</v>
      </c>
      <c r="I75" s="215">
        <v>0</v>
      </c>
      <c r="J75" s="238">
        <v>4000</v>
      </c>
      <c r="K75" s="312">
        <v>1000</v>
      </c>
      <c r="L75" s="215">
        <v>0</v>
      </c>
      <c r="M75" s="142">
        <v>0</v>
      </c>
      <c r="N75" s="142">
        <v>0</v>
      </c>
      <c r="O75" s="215">
        <v>0</v>
      </c>
      <c r="P75" s="215">
        <v>0</v>
      </c>
      <c r="Q75" s="215">
        <v>0</v>
      </c>
      <c r="R75" s="215">
        <v>0</v>
      </c>
      <c r="S75" s="215">
        <v>0</v>
      </c>
      <c r="T75" s="122">
        <f t="shared" si="2"/>
        <v>7000</v>
      </c>
      <c r="U75" s="162">
        <f t="shared" si="1"/>
        <v>7000</v>
      </c>
    </row>
    <row r="76" spans="1:68" s="65" customFormat="1">
      <c r="A76" s="68">
        <v>3222</v>
      </c>
      <c r="B76" s="69" t="s">
        <v>76</v>
      </c>
      <c r="C76" s="128">
        <f t="shared" si="0"/>
        <v>0</v>
      </c>
      <c r="D76" s="195">
        <v>0</v>
      </c>
      <c r="E76" s="158">
        <v>0</v>
      </c>
      <c r="F76" s="154">
        <v>0</v>
      </c>
      <c r="G76" s="216">
        <v>0</v>
      </c>
      <c r="H76" s="216">
        <v>0</v>
      </c>
      <c r="I76" s="216">
        <v>0</v>
      </c>
      <c r="J76" s="237">
        <v>0</v>
      </c>
      <c r="K76" s="311">
        <v>0</v>
      </c>
      <c r="L76" s="216">
        <v>0</v>
      </c>
      <c r="M76" s="159">
        <v>0</v>
      </c>
      <c r="N76" s="159">
        <v>0</v>
      </c>
      <c r="O76" s="216">
        <v>0</v>
      </c>
      <c r="P76" s="216">
        <v>0</v>
      </c>
      <c r="Q76" s="216">
        <v>0</v>
      </c>
      <c r="R76" s="329">
        <v>0</v>
      </c>
      <c r="S76" s="216">
        <v>0</v>
      </c>
      <c r="T76" s="128">
        <f t="shared" si="2"/>
        <v>0</v>
      </c>
      <c r="U76" s="159">
        <f t="shared" si="1"/>
        <v>0</v>
      </c>
      <c r="V76" s="52"/>
      <c r="W76" s="52"/>
      <c r="X76" s="52"/>
      <c r="Y76" s="52"/>
      <c r="Z76" s="52"/>
      <c r="AA76" s="52"/>
      <c r="AB76" s="52"/>
      <c r="AC76" s="52"/>
      <c r="AD76" s="52"/>
      <c r="AE76" s="52"/>
      <c r="AF76" s="52"/>
      <c r="AG76" s="52"/>
      <c r="AH76" s="52"/>
      <c r="AI76" s="52"/>
      <c r="AJ76" s="52"/>
      <c r="AK76" s="52"/>
      <c r="AL76" s="52"/>
      <c r="AM76" s="52"/>
      <c r="AN76" s="52"/>
      <c r="AO76" s="52"/>
      <c r="AP76" s="52"/>
      <c r="AQ76" s="52"/>
      <c r="AR76" s="52"/>
      <c r="AS76" s="52"/>
      <c r="AT76" s="52"/>
      <c r="AU76" s="52"/>
      <c r="AV76" s="52"/>
      <c r="AW76" s="52"/>
      <c r="AX76" s="52"/>
      <c r="AY76" s="52"/>
      <c r="AZ76" s="52"/>
      <c r="BA76" s="52"/>
      <c r="BB76" s="52"/>
      <c r="BC76" s="52"/>
      <c r="BD76" s="52"/>
      <c r="BE76" s="52"/>
      <c r="BF76" s="52"/>
      <c r="BG76" s="52"/>
      <c r="BH76" s="52"/>
      <c r="BI76" s="52"/>
      <c r="BJ76" s="52"/>
      <c r="BK76" s="52"/>
      <c r="BL76" s="52"/>
      <c r="BM76" s="52"/>
      <c r="BN76" s="52"/>
      <c r="BO76" s="52"/>
      <c r="BP76" s="52"/>
    </row>
    <row r="77" spans="1:68" s="65" customFormat="1">
      <c r="A77" s="68">
        <v>3223</v>
      </c>
      <c r="B77" s="69" t="s">
        <v>37</v>
      </c>
      <c r="C77" s="128">
        <f t="shared" si="0"/>
        <v>186600</v>
      </c>
      <c r="D77" s="195">
        <v>0</v>
      </c>
      <c r="E77" s="158">
        <f>E78+E80+E81</f>
        <v>59000</v>
      </c>
      <c r="F77" s="158">
        <f>F78+F80</f>
        <v>-29000</v>
      </c>
      <c r="G77" s="218">
        <v>0</v>
      </c>
      <c r="H77" s="218">
        <f>H78+H80</f>
        <v>135600</v>
      </c>
      <c r="I77" s="218">
        <v>0</v>
      </c>
      <c r="J77" s="237">
        <f>J78+J80+J81+J82</f>
        <v>36000</v>
      </c>
      <c r="K77" s="237">
        <f>K78+K80+K82</f>
        <v>-15000</v>
      </c>
      <c r="L77" s="218">
        <v>0</v>
      </c>
      <c r="M77" s="159">
        <v>0</v>
      </c>
      <c r="N77" s="159">
        <v>0</v>
      </c>
      <c r="O77" s="218">
        <v>0</v>
      </c>
      <c r="P77" s="218">
        <v>0</v>
      </c>
      <c r="Q77" s="218">
        <v>0</v>
      </c>
      <c r="R77" s="331">
        <v>0</v>
      </c>
      <c r="S77" s="218">
        <v>0</v>
      </c>
      <c r="T77" s="128">
        <f t="shared" si="2"/>
        <v>186600</v>
      </c>
      <c r="U77" s="159">
        <f t="shared" si="1"/>
        <v>186600</v>
      </c>
      <c r="V77" s="52"/>
      <c r="W77" s="52"/>
      <c r="X77" s="52"/>
      <c r="Y77" s="52"/>
      <c r="Z77" s="52"/>
      <c r="AA77" s="52"/>
      <c r="AB77" s="52"/>
      <c r="AC77" s="52"/>
      <c r="AD77" s="52"/>
      <c r="AE77" s="52"/>
      <c r="AF77" s="52"/>
      <c r="AG77" s="52"/>
      <c r="AH77" s="52"/>
      <c r="AI77" s="52"/>
      <c r="AJ77" s="52"/>
      <c r="AK77" s="52"/>
      <c r="AL77" s="52"/>
      <c r="AM77" s="52"/>
      <c r="AN77" s="52"/>
      <c r="AO77" s="52"/>
      <c r="AP77" s="52"/>
      <c r="AQ77" s="52"/>
      <c r="AR77" s="52"/>
      <c r="AS77" s="52"/>
      <c r="AT77" s="52"/>
      <c r="AU77" s="52"/>
      <c r="AV77" s="52"/>
      <c r="AW77" s="52"/>
      <c r="AX77" s="52"/>
      <c r="AY77" s="52"/>
      <c r="AZ77" s="52"/>
      <c r="BA77" s="52"/>
      <c r="BB77" s="52"/>
      <c r="BC77" s="52"/>
      <c r="BD77" s="52"/>
      <c r="BE77" s="52"/>
      <c r="BF77" s="52"/>
      <c r="BG77" s="52"/>
      <c r="BH77" s="52"/>
      <c r="BI77" s="52"/>
      <c r="BJ77" s="52"/>
      <c r="BK77" s="52"/>
      <c r="BL77" s="52"/>
      <c r="BM77" s="52"/>
      <c r="BN77" s="52"/>
      <c r="BO77" s="52"/>
      <c r="BP77" s="52"/>
    </row>
    <row r="78" spans="1:68">
      <c r="A78" s="70">
        <v>32231</v>
      </c>
      <c r="B78" s="71" t="s">
        <v>37</v>
      </c>
      <c r="C78" s="122">
        <f t="shared" si="0"/>
        <v>52100</v>
      </c>
      <c r="D78" s="197">
        <v>0</v>
      </c>
      <c r="E78" s="160">
        <v>14000</v>
      </c>
      <c r="F78" s="160">
        <v>-12500</v>
      </c>
      <c r="G78" s="231">
        <v>0</v>
      </c>
      <c r="H78" s="231">
        <v>45600</v>
      </c>
      <c r="I78" s="211">
        <v>0</v>
      </c>
      <c r="J78" s="238">
        <v>10000</v>
      </c>
      <c r="K78" s="238">
        <v>-5000</v>
      </c>
      <c r="L78" s="231">
        <v>0</v>
      </c>
      <c r="M78" s="142">
        <v>0</v>
      </c>
      <c r="N78" s="142">
        <v>0</v>
      </c>
      <c r="O78" s="231">
        <v>0</v>
      </c>
      <c r="P78" s="231">
        <v>0</v>
      </c>
      <c r="Q78" s="231">
        <v>0</v>
      </c>
      <c r="R78" s="231">
        <v>0</v>
      </c>
      <c r="S78" s="231">
        <v>0</v>
      </c>
      <c r="T78" s="122">
        <f t="shared" si="2"/>
        <v>52100</v>
      </c>
      <c r="U78" s="162">
        <f t="shared" si="1"/>
        <v>52100</v>
      </c>
    </row>
    <row r="79" spans="1:68">
      <c r="A79" s="70">
        <v>32232</v>
      </c>
      <c r="B79" s="71" t="s">
        <v>96</v>
      </c>
      <c r="C79" s="122">
        <f t="shared" si="0"/>
        <v>0</v>
      </c>
      <c r="D79" s="197">
        <v>0</v>
      </c>
      <c r="E79" s="160">
        <v>0</v>
      </c>
      <c r="F79" s="160">
        <v>0</v>
      </c>
      <c r="G79" s="231">
        <v>0</v>
      </c>
      <c r="H79" s="231">
        <v>0</v>
      </c>
      <c r="I79" s="211">
        <v>0</v>
      </c>
      <c r="J79" s="238">
        <v>0</v>
      </c>
      <c r="K79" s="238">
        <v>0</v>
      </c>
      <c r="L79" s="231">
        <v>0</v>
      </c>
      <c r="M79" s="142">
        <v>0</v>
      </c>
      <c r="N79" s="142">
        <v>0</v>
      </c>
      <c r="O79" s="231">
        <v>0</v>
      </c>
      <c r="P79" s="231">
        <v>0</v>
      </c>
      <c r="Q79" s="231">
        <v>0</v>
      </c>
      <c r="R79" s="231">
        <v>0</v>
      </c>
      <c r="S79" s="231">
        <v>0</v>
      </c>
      <c r="T79" s="122">
        <f t="shared" si="2"/>
        <v>0</v>
      </c>
      <c r="U79" s="162">
        <f t="shared" si="1"/>
        <v>0</v>
      </c>
    </row>
    <row r="80" spans="1:68">
      <c r="A80" s="70">
        <v>32233</v>
      </c>
      <c r="B80" s="71" t="s">
        <v>97</v>
      </c>
      <c r="C80" s="122">
        <f t="shared" si="0"/>
        <v>99500</v>
      </c>
      <c r="D80" s="197">
        <v>0</v>
      </c>
      <c r="E80" s="160">
        <v>20000</v>
      </c>
      <c r="F80" s="160">
        <v>-16500</v>
      </c>
      <c r="G80" s="231">
        <v>0</v>
      </c>
      <c r="H80" s="231">
        <v>90000</v>
      </c>
      <c r="I80" s="211">
        <v>0</v>
      </c>
      <c r="J80" s="238">
        <v>10000</v>
      </c>
      <c r="K80" s="238">
        <v>-4000</v>
      </c>
      <c r="L80" s="231">
        <v>0</v>
      </c>
      <c r="M80" s="142">
        <v>0</v>
      </c>
      <c r="N80" s="142">
        <v>0</v>
      </c>
      <c r="O80" s="231">
        <v>0</v>
      </c>
      <c r="P80" s="231">
        <v>0</v>
      </c>
      <c r="Q80" s="231">
        <v>0</v>
      </c>
      <c r="R80" s="231">
        <v>0</v>
      </c>
      <c r="S80" s="231">
        <v>0</v>
      </c>
      <c r="T80" s="122">
        <f t="shared" si="2"/>
        <v>99500</v>
      </c>
      <c r="U80" s="162">
        <f t="shared" si="1"/>
        <v>99500</v>
      </c>
    </row>
    <row r="81" spans="1:68">
      <c r="A81" s="70">
        <v>32234</v>
      </c>
      <c r="B81" s="71" t="s">
        <v>98</v>
      </c>
      <c r="C81" s="122">
        <f t="shared" si="0"/>
        <v>35000</v>
      </c>
      <c r="D81" s="197">
        <v>0</v>
      </c>
      <c r="E81" s="160">
        <v>25000</v>
      </c>
      <c r="F81" s="160">
        <v>0</v>
      </c>
      <c r="G81" s="231">
        <v>0</v>
      </c>
      <c r="H81" s="231">
        <v>0</v>
      </c>
      <c r="I81" s="211">
        <v>0</v>
      </c>
      <c r="J81" s="238">
        <v>10000</v>
      </c>
      <c r="K81" s="238">
        <v>0</v>
      </c>
      <c r="L81" s="231">
        <v>0</v>
      </c>
      <c r="M81" s="142">
        <v>0</v>
      </c>
      <c r="N81" s="142">
        <v>0</v>
      </c>
      <c r="O81" s="231">
        <v>0</v>
      </c>
      <c r="P81" s="231">
        <v>0</v>
      </c>
      <c r="Q81" s="231">
        <v>0</v>
      </c>
      <c r="R81" s="231">
        <v>0</v>
      </c>
      <c r="S81" s="231">
        <v>0</v>
      </c>
      <c r="T81" s="122">
        <f t="shared" si="2"/>
        <v>35000</v>
      </c>
      <c r="U81" s="162">
        <f t="shared" si="1"/>
        <v>35000</v>
      </c>
    </row>
    <row r="82" spans="1:68" ht="36.75">
      <c r="A82" s="70">
        <v>32239</v>
      </c>
      <c r="B82" s="71" t="s">
        <v>99</v>
      </c>
      <c r="C82" s="122">
        <f t="shared" si="0"/>
        <v>0</v>
      </c>
      <c r="D82" s="197">
        <v>0</v>
      </c>
      <c r="E82" s="160">
        <v>0</v>
      </c>
      <c r="F82" s="160">
        <v>0</v>
      </c>
      <c r="G82" s="231">
        <v>0</v>
      </c>
      <c r="H82" s="231">
        <v>0</v>
      </c>
      <c r="I82" s="211">
        <v>0</v>
      </c>
      <c r="J82" s="238">
        <v>6000</v>
      </c>
      <c r="K82" s="238">
        <v>-6000</v>
      </c>
      <c r="L82" s="231">
        <v>0</v>
      </c>
      <c r="M82" s="142">
        <v>0</v>
      </c>
      <c r="N82" s="142">
        <v>0</v>
      </c>
      <c r="O82" s="231">
        <v>0</v>
      </c>
      <c r="P82" s="231">
        <v>0</v>
      </c>
      <c r="Q82" s="231">
        <v>0</v>
      </c>
      <c r="R82" s="231">
        <v>0</v>
      </c>
      <c r="S82" s="231">
        <v>0</v>
      </c>
      <c r="T82" s="122">
        <f t="shared" si="2"/>
        <v>0</v>
      </c>
      <c r="U82" s="162">
        <f t="shared" si="1"/>
        <v>0</v>
      </c>
    </row>
    <row r="83" spans="1:68" s="65" customFormat="1">
      <c r="A83" s="68">
        <v>3224</v>
      </c>
      <c r="B83" s="69" t="s">
        <v>38</v>
      </c>
      <c r="C83" s="128">
        <f t="shared" si="0"/>
        <v>54691.66</v>
      </c>
      <c r="D83" s="195">
        <v>0</v>
      </c>
      <c r="E83" s="158">
        <f>E85</f>
        <v>8000</v>
      </c>
      <c r="F83" s="158">
        <f>F85</f>
        <v>3000</v>
      </c>
      <c r="G83" s="218">
        <v>0</v>
      </c>
      <c r="H83" s="218">
        <f>H84+H85</f>
        <v>23691.66</v>
      </c>
      <c r="I83" s="218">
        <v>0</v>
      </c>
      <c r="J83" s="237">
        <f>J84+J85</f>
        <v>20000</v>
      </c>
      <c r="K83" s="237">
        <v>0</v>
      </c>
      <c r="L83" s="218">
        <v>0</v>
      </c>
      <c r="M83" s="159">
        <v>0</v>
      </c>
      <c r="N83" s="159">
        <v>0</v>
      </c>
      <c r="O83" s="218">
        <v>0</v>
      </c>
      <c r="P83" s="218">
        <v>0</v>
      </c>
      <c r="Q83" s="218">
        <v>0</v>
      </c>
      <c r="R83" s="331">
        <v>0</v>
      </c>
      <c r="S83" s="218">
        <v>0</v>
      </c>
      <c r="T83" s="128">
        <f t="shared" si="2"/>
        <v>54691.66</v>
      </c>
      <c r="U83" s="159">
        <f t="shared" si="1"/>
        <v>54691.66</v>
      </c>
      <c r="V83" s="52"/>
      <c r="W83" s="52"/>
      <c r="X83" s="52"/>
      <c r="Y83" s="52"/>
      <c r="Z83" s="52"/>
      <c r="AA83" s="52"/>
      <c r="AB83" s="52"/>
      <c r="AC83" s="52"/>
      <c r="AD83" s="52"/>
      <c r="AE83" s="52"/>
      <c r="AF83" s="52"/>
      <c r="AG83" s="52"/>
      <c r="AH83" s="52"/>
      <c r="AI83" s="52"/>
      <c r="AJ83" s="52"/>
      <c r="AK83" s="52"/>
      <c r="AL83" s="52"/>
      <c r="AM83" s="52"/>
      <c r="AN83" s="52"/>
      <c r="AO83" s="52"/>
      <c r="AP83" s="52"/>
      <c r="AQ83" s="52"/>
      <c r="AR83" s="52"/>
      <c r="AS83" s="52"/>
      <c r="AT83" s="52"/>
      <c r="AU83" s="52"/>
      <c r="AV83" s="52"/>
      <c r="AW83" s="52"/>
      <c r="AX83" s="52"/>
      <c r="AY83" s="52"/>
      <c r="AZ83" s="52"/>
      <c r="BA83" s="52"/>
      <c r="BB83" s="52"/>
      <c r="BC83" s="52"/>
      <c r="BD83" s="52"/>
      <c r="BE83" s="52"/>
      <c r="BF83" s="52"/>
      <c r="BG83" s="52"/>
      <c r="BH83" s="52"/>
      <c r="BI83" s="52"/>
      <c r="BJ83" s="52"/>
      <c r="BK83" s="52"/>
      <c r="BL83" s="52"/>
      <c r="BM83" s="52"/>
      <c r="BN83" s="52"/>
      <c r="BO83" s="52"/>
      <c r="BP83" s="52"/>
    </row>
    <row r="84" spans="1:68" s="52" customFormat="1" ht="36.75">
      <c r="A84" s="72">
        <v>32241</v>
      </c>
      <c r="B84" s="73" t="s">
        <v>102</v>
      </c>
      <c r="C84" s="122">
        <f t="shared" si="0"/>
        <v>14702.96</v>
      </c>
      <c r="D84" s="199">
        <v>0</v>
      </c>
      <c r="E84" s="163">
        <v>0</v>
      </c>
      <c r="F84" s="163">
        <v>0</v>
      </c>
      <c r="G84" s="227">
        <v>0</v>
      </c>
      <c r="H84" s="227">
        <v>9702.9599999999991</v>
      </c>
      <c r="I84" s="227">
        <v>0</v>
      </c>
      <c r="J84" s="238">
        <v>5000</v>
      </c>
      <c r="K84" s="238">
        <v>0</v>
      </c>
      <c r="L84" s="227">
        <v>0</v>
      </c>
      <c r="M84" s="164">
        <v>0</v>
      </c>
      <c r="N84" s="164">
        <v>0</v>
      </c>
      <c r="O84" s="227">
        <v>0</v>
      </c>
      <c r="P84" s="227">
        <v>0</v>
      </c>
      <c r="Q84" s="227">
        <v>0</v>
      </c>
      <c r="R84" s="332">
        <v>0</v>
      </c>
      <c r="S84" s="227">
        <v>0</v>
      </c>
      <c r="T84" s="122">
        <f t="shared" si="2"/>
        <v>14702.96</v>
      </c>
      <c r="U84" s="162">
        <f t="shared" si="1"/>
        <v>14702.96</v>
      </c>
    </row>
    <row r="85" spans="1:68" s="52" customFormat="1" ht="36.75">
      <c r="A85" s="72">
        <v>32244</v>
      </c>
      <c r="B85" s="73" t="s">
        <v>103</v>
      </c>
      <c r="C85" s="122">
        <f t="shared" si="0"/>
        <v>39988.699999999997</v>
      </c>
      <c r="D85" s="199">
        <v>0</v>
      </c>
      <c r="E85" s="163">
        <v>8000</v>
      </c>
      <c r="F85" s="163">
        <v>3000</v>
      </c>
      <c r="G85" s="227">
        <v>0</v>
      </c>
      <c r="H85" s="227">
        <v>13988.7</v>
      </c>
      <c r="I85" s="227">
        <v>0</v>
      </c>
      <c r="J85" s="238">
        <v>15000</v>
      </c>
      <c r="K85" s="238">
        <v>0</v>
      </c>
      <c r="L85" s="227">
        <v>0</v>
      </c>
      <c r="M85" s="164">
        <v>0</v>
      </c>
      <c r="N85" s="164">
        <v>0</v>
      </c>
      <c r="O85" s="227">
        <v>0</v>
      </c>
      <c r="P85" s="227">
        <v>0</v>
      </c>
      <c r="Q85" s="227">
        <v>0</v>
      </c>
      <c r="R85" s="332">
        <v>0</v>
      </c>
      <c r="S85" s="227">
        <v>0</v>
      </c>
      <c r="T85" s="122">
        <f t="shared" si="2"/>
        <v>39988.699999999997</v>
      </c>
      <c r="U85" s="162">
        <f t="shared" si="1"/>
        <v>39988.699999999997</v>
      </c>
    </row>
    <row r="86" spans="1:68" s="65" customFormat="1">
      <c r="A86" s="68">
        <v>3225</v>
      </c>
      <c r="B86" s="69" t="s">
        <v>39</v>
      </c>
      <c r="C86" s="128">
        <f t="shared" si="0"/>
        <v>14723</v>
      </c>
      <c r="D86" s="195">
        <v>0</v>
      </c>
      <c r="E86" s="158">
        <f>E87</f>
        <v>3000</v>
      </c>
      <c r="F86" s="158">
        <f>F87</f>
        <v>-2677</v>
      </c>
      <c r="G86" s="218">
        <v>0</v>
      </c>
      <c r="H86" s="218">
        <v>0</v>
      </c>
      <c r="I86" s="218">
        <v>0</v>
      </c>
      <c r="J86" s="237">
        <f>J87</f>
        <v>5000</v>
      </c>
      <c r="K86" s="237">
        <f>K87+K88</f>
        <v>9400</v>
      </c>
      <c r="L86" s="218">
        <v>0</v>
      </c>
      <c r="M86" s="159">
        <v>0</v>
      </c>
      <c r="N86" s="159">
        <v>0</v>
      </c>
      <c r="O86" s="218">
        <v>0</v>
      </c>
      <c r="P86" s="218">
        <v>0</v>
      </c>
      <c r="Q86" s="218">
        <v>0</v>
      </c>
      <c r="R86" s="331">
        <v>0</v>
      </c>
      <c r="S86" s="218">
        <v>0</v>
      </c>
      <c r="T86" s="128">
        <f t="shared" si="2"/>
        <v>14723</v>
      </c>
      <c r="U86" s="159">
        <f t="shared" si="1"/>
        <v>14723</v>
      </c>
      <c r="V86" s="52"/>
      <c r="W86" s="52"/>
      <c r="X86" s="52"/>
      <c r="Y86" s="52"/>
      <c r="Z86" s="52"/>
      <c r="AA86" s="52"/>
      <c r="AB86" s="52"/>
      <c r="AC86" s="52"/>
      <c r="AD86" s="52"/>
      <c r="AE86" s="52"/>
      <c r="AF86" s="52"/>
      <c r="AG86" s="52"/>
      <c r="AH86" s="52"/>
      <c r="AI86" s="52"/>
      <c r="AJ86" s="52"/>
      <c r="AK86" s="52"/>
      <c r="AL86" s="52"/>
      <c r="AM86" s="52"/>
      <c r="AN86" s="52"/>
      <c r="AO86" s="52"/>
      <c r="AP86" s="52"/>
      <c r="AQ86" s="52"/>
      <c r="AR86" s="52"/>
      <c r="AS86" s="52"/>
      <c r="AT86" s="52"/>
      <c r="AU86" s="52"/>
      <c r="AV86" s="52"/>
      <c r="AW86" s="52"/>
      <c r="AX86" s="52"/>
      <c r="AY86" s="52"/>
      <c r="AZ86" s="52"/>
      <c r="BA86" s="52"/>
      <c r="BB86" s="52"/>
      <c r="BC86" s="52"/>
      <c r="BD86" s="52"/>
      <c r="BE86" s="52"/>
      <c r="BF86" s="52"/>
      <c r="BG86" s="52"/>
      <c r="BH86" s="52"/>
      <c r="BI86" s="52"/>
      <c r="BJ86" s="52"/>
      <c r="BK86" s="52"/>
      <c r="BL86" s="52"/>
      <c r="BM86" s="52"/>
      <c r="BN86" s="52"/>
      <c r="BO86" s="52"/>
      <c r="BP86" s="52"/>
    </row>
    <row r="87" spans="1:68">
      <c r="A87" s="70">
        <v>32251</v>
      </c>
      <c r="B87" s="71" t="s">
        <v>39</v>
      </c>
      <c r="C87" s="122">
        <f t="shared" si="0"/>
        <v>8323</v>
      </c>
      <c r="D87" s="197">
        <v>0</v>
      </c>
      <c r="E87" s="160">
        <v>3000</v>
      </c>
      <c r="F87" s="160">
        <v>-2677</v>
      </c>
      <c r="G87" s="231">
        <v>0</v>
      </c>
      <c r="H87" s="231">
        <v>0</v>
      </c>
      <c r="I87" s="211">
        <v>0</v>
      </c>
      <c r="J87" s="238">
        <v>5000</v>
      </c>
      <c r="K87" s="238">
        <v>3000</v>
      </c>
      <c r="L87" s="231">
        <v>0</v>
      </c>
      <c r="M87" s="142">
        <v>0</v>
      </c>
      <c r="N87" s="142">
        <v>0</v>
      </c>
      <c r="O87" s="231">
        <v>0</v>
      </c>
      <c r="P87" s="231">
        <v>0</v>
      </c>
      <c r="Q87" s="231">
        <v>0</v>
      </c>
      <c r="R87" s="231">
        <v>0</v>
      </c>
      <c r="S87" s="231">
        <v>0</v>
      </c>
      <c r="T87" s="122">
        <f t="shared" si="2"/>
        <v>8323</v>
      </c>
      <c r="U87" s="162">
        <f t="shared" si="1"/>
        <v>8323</v>
      </c>
    </row>
    <row r="88" spans="1:68">
      <c r="A88" s="70">
        <v>32252</v>
      </c>
      <c r="B88" s="71" t="s">
        <v>197</v>
      </c>
      <c r="C88" s="122">
        <f t="shared" si="0"/>
        <v>6400</v>
      </c>
      <c r="D88" s="197">
        <v>0</v>
      </c>
      <c r="E88" s="160">
        <v>0</v>
      </c>
      <c r="F88" s="160">
        <v>0</v>
      </c>
      <c r="G88" s="231">
        <v>0</v>
      </c>
      <c r="H88" s="231">
        <v>0</v>
      </c>
      <c r="I88" s="231">
        <v>0</v>
      </c>
      <c r="J88" s="238">
        <v>0</v>
      </c>
      <c r="K88" s="238">
        <v>6400</v>
      </c>
      <c r="L88" s="231">
        <v>0</v>
      </c>
      <c r="M88" s="142">
        <v>0</v>
      </c>
      <c r="N88" s="142">
        <v>0</v>
      </c>
      <c r="O88" s="231">
        <v>0</v>
      </c>
      <c r="P88" s="231">
        <v>0</v>
      </c>
      <c r="Q88" s="231">
        <v>0</v>
      </c>
      <c r="R88" s="231">
        <v>0</v>
      </c>
      <c r="S88" s="231">
        <v>0</v>
      </c>
      <c r="T88" s="122">
        <v>0</v>
      </c>
      <c r="U88" s="162">
        <v>0</v>
      </c>
    </row>
    <row r="89" spans="1:68" s="65" customFormat="1">
      <c r="A89" s="68">
        <v>3227</v>
      </c>
      <c r="B89" s="74" t="s">
        <v>61</v>
      </c>
      <c r="C89" s="128">
        <f t="shared" si="0"/>
        <v>0</v>
      </c>
      <c r="D89" s="195">
        <v>0</v>
      </c>
      <c r="E89" s="158">
        <v>0</v>
      </c>
      <c r="F89" s="158">
        <v>0</v>
      </c>
      <c r="G89" s="218">
        <v>0</v>
      </c>
      <c r="H89" s="218">
        <v>0</v>
      </c>
      <c r="I89" s="218">
        <v>0</v>
      </c>
      <c r="J89" s="237">
        <f>J90</f>
        <v>1000</v>
      </c>
      <c r="K89" s="237">
        <f>K90</f>
        <v>-1000</v>
      </c>
      <c r="L89" s="218">
        <v>0</v>
      </c>
      <c r="M89" s="159">
        <v>0</v>
      </c>
      <c r="N89" s="159">
        <v>0</v>
      </c>
      <c r="O89" s="218">
        <v>0</v>
      </c>
      <c r="P89" s="218">
        <v>0</v>
      </c>
      <c r="Q89" s="218">
        <v>0</v>
      </c>
      <c r="R89" s="331">
        <v>0</v>
      </c>
      <c r="S89" s="218">
        <v>0</v>
      </c>
      <c r="T89" s="128">
        <f t="shared" si="2"/>
        <v>0</v>
      </c>
      <c r="U89" s="159">
        <f t="shared" si="1"/>
        <v>0</v>
      </c>
      <c r="V89" s="52"/>
      <c r="W89" s="52"/>
      <c r="X89" s="52"/>
      <c r="Y89" s="52"/>
      <c r="Z89" s="52"/>
      <c r="AA89" s="52"/>
      <c r="AB89" s="52"/>
      <c r="AC89" s="52"/>
      <c r="AD89" s="52"/>
      <c r="AE89" s="52"/>
      <c r="AF89" s="52"/>
      <c r="AG89" s="52"/>
      <c r="AH89" s="52"/>
      <c r="AI89" s="52"/>
      <c r="AJ89" s="52"/>
      <c r="AK89" s="52"/>
      <c r="AL89" s="52"/>
      <c r="AM89" s="52"/>
      <c r="AN89" s="52"/>
      <c r="AO89" s="52"/>
      <c r="AP89" s="52"/>
      <c r="AQ89" s="52"/>
      <c r="AR89" s="52"/>
      <c r="AS89" s="52"/>
      <c r="AT89" s="52"/>
      <c r="AU89" s="52"/>
      <c r="AV89" s="52"/>
      <c r="AW89" s="52"/>
      <c r="AX89" s="52"/>
      <c r="AY89" s="52"/>
      <c r="AZ89" s="52"/>
      <c r="BA89" s="52"/>
      <c r="BB89" s="52"/>
      <c r="BC89" s="52"/>
      <c r="BD89" s="52"/>
      <c r="BE89" s="52"/>
      <c r="BF89" s="52"/>
      <c r="BG89" s="52"/>
      <c r="BH89" s="52"/>
      <c r="BI89" s="52"/>
      <c r="BJ89" s="52"/>
      <c r="BK89" s="52"/>
      <c r="BL89" s="52"/>
      <c r="BM89" s="52"/>
      <c r="BN89" s="52"/>
      <c r="BO89" s="52"/>
      <c r="BP89" s="52"/>
    </row>
    <row r="90" spans="1:68" s="52" customFormat="1">
      <c r="A90" s="72">
        <v>32271</v>
      </c>
      <c r="B90" s="75" t="s">
        <v>61</v>
      </c>
      <c r="C90" s="122">
        <f t="shared" si="0"/>
        <v>0</v>
      </c>
      <c r="D90" s="199">
        <v>0</v>
      </c>
      <c r="E90" s="163">
        <v>0</v>
      </c>
      <c r="F90" s="163">
        <v>0</v>
      </c>
      <c r="G90" s="227">
        <v>0</v>
      </c>
      <c r="H90" s="227">
        <v>0</v>
      </c>
      <c r="I90" s="227">
        <v>0</v>
      </c>
      <c r="J90" s="238">
        <v>1000</v>
      </c>
      <c r="K90" s="238">
        <v>-1000</v>
      </c>
      <c r="L90" s="227">
        <v>0</v>
      </c>
      <c r="M90" s="164">
        <v>0</v>
      </c>
      <c r="N90" s="164">
        <v>0</v>
      </c>
      <c r="O90" s="227">
        <v>0</v>
      </c>
      <c r="P90" s="227">
        <v>0</v>
      </c>
      <c r="Q90" s="227">
        <v>0</v>
      </c>
      <c r="R90" s="332">
        <v>0</v>
      </c>
      <c r="S90" s="227">
        <v>0</v>
      </c>
      <c r="T90" s="122">
        <f t="shared" si="2"/>
        <v>0</v>
      </c>
      <c r="U90" s="162">
        <f t="shared" si="1"/>
        <v>0</v>
      </c>
    </row>
    <row r="91" spans="1:68" s="56" customFormat="1">
      <c r="A91" s="59">
        <v>323</v>
      </c>
      <c r="B91" s="59" t="s">
        <v>4</v>
      </c>
      <c r="C91" s="130">
        <f t="shared" si="0"/>
        <v>914641.35000000009</v>
      </c>
      <c r="D91" s="194">
        <f>D121</f>
        <v>180000</v>
      </c>
      <c r="E91" s="157">
        <f>E92+E98+E103+E108+E114++E119+E121+E126+E130</f>
        <v>109216</v>
      </c>
      <c r="F91" s="157">
        <f>F92+F98+F103+F108+F121+F130+F114</f>
        <v>73093.710000000006</v>
      </c>
      <c r="G91" s="217">
        <f>G114</f>
        <v>100000</v>
      </c>
      <c r="H91" s="217">
        <f>H98+H103+H108+H114+H121+H130</f>
        <v>184231.64</v>
      </c>
      <c r="I91" s="217">
        <v>0</v>
      </c>
      <c r="J91" s="239">
        <f>J92+J98+J108+J103+J114+J119+J121+J126+J130</f>
        <v>229700</v>
      </c>
      <c r="K91" s="239">
        <f>K92+K98+K103+K108+K114+K130</f>
        <v>-9200</v>
      </c>
      <c r="L91" s="217">
        <v>0</v>
      </c>
      <c r="M91" s="143">
        <f>M92</f>
        <v>7000</v>
      </c>
      <c r="N91" s="143">
        <f>N92+N121</f>
        <v>10100</v>
      </c>
      <c r="O91" s="217">
        <v>0</v>
      </c>
      <c r="P91" s="217">
        <f>P92</f>
        <v>2000</v>
      </c>
      <c r="Q91" s="217">
        <v>0</v>
      </c>
      <c r="R91" s="333">
        <v>28500</v>
      </c>
      <c r="S91" s="217">
        <v>0</v>
      </c>
      <c r="T91" s="130">
        <f t="shared" si="2"/>
        <v>914641.35000000009</v>
      </c>
      <c r="U91" s="143">
        <f t="shared" si="1"/>
        <v>914641.35000000009</v>
      </c>
      <c r="V91" s="57"/>
      <c r="W91" s="57"/>
      <c r="X91" s="57"/>
      <c r="Y91" s="57"/>
      <c r="Z91" s="57"/>
      <c r="AA91" s="57"/>
      <c r="AB91" s="57"/>
      <c r="AC91" s="57"/>
      <c r="AD91" s="57"/>
      <c r="AE91" s="57"/>
      <c r="AF91" s="57"/>
      <c r="AG91" s="57"/>
      <c r="AH91" s="57"/>
      <c r="AI91" s="57"/>
      <c r="AJ91" s="57"/>
      <c r="AK91" s="57"/>
      <c r="AL91" s="57"/>
      <c r="AM91" s="57"/>
      <c r="AN91" s="57"/>
      <c r="AO91" s="57"/>
      <c r="AP91" s="57"/>
      <c r="AQ91" s="57"/>
      <c r="AR91" s="57"/>
      <c r="AS91" s="57"/>
      <c r="AT91" s="57"/>
      <c r="AU91" s="57"/>
      <c r="AV91" s="57"/>
      <c r="AW91" s="57"/>
      <c r="AX91" s="57"/>
      <c r="AY91" s="57"/>
      <c r="AZ91" s="57"/>
      <c r="BA91" s="57"/>
      <c r="BB91" s="57"/>
      <c r="BC91" s="57"/>
      <c r="BD91" s="57"/>
      <c r="BE91" s="57"/>
      <c r="BF91" s="57"/>
      <c r="BG91" s="57"/>
      <c r="BH91" s="57"/>
      <c r="BI91" s="57"/>
      <c r="BJ91" s="57"/>
      <c r="BK91" s="57"/>
      <c r="BL91" s="57"/>
      <c r="BM91" s="57"/>
      <c r="BN91" s="57"/>
      <c r="BO91" s="57"/>
      <c r="BP91" s="57"/>
    </row>
    <row r="92" spans="1:68" s="65" customFormat="1">
      <c r="A92" s="68">
        <v>3231</v>
      </c>
      <c r="B92" s="68" t="s">
        <v>40</v>
      </c>
      <c r="C92" s="178">
        <f t="shared" si="0"/>
        <v>53000</v>
      </c>
      <c r="D92" s="195">
        <v>0</v>
      </c>
      <c r="E92" s="158">
        <f>E93+E95+E97</f>
        <v>31000</v>
      </c>
      <c r="F92" s="158">
        <f>F93+F95+F96+F97</f>
        <v>1000</v>
      </c>
      <c r="G92" s="218">
        <v>0</v>
      </c>
      <c r="H92" s="218">
        <v>0</v>
      </c>
      <c r="I92" s="218">
        <v>0</v>
      </c>
      <c r="J92" s="237">
        <f>J93+J95+J96+J97</f>
        <v>23000</v>
      </c>
      <c r="K92" s="237">
        <f>K93</f>
        <v>-4000</v>
      </c>
      <c r="L92" s="218">
        <v>0</v>
      </c>
      <c r="M92" s="159">
        <f>M97</f>
        <v>7000</v>
      </c>
      <c r="N92" s="159">
        <f>N97</f>
        <v>-7000</v>
      </c>
      <c r="O92" s="218">
        <v>0</v>
      </c>
      <c r="P92" s="218">
        <f>P97</f>
        <v>2000</v>
      </c>
      <c r="Q92" s="218">
        <v>0</v>
      </c>
      <c r="R92" s="331">
        <v>0</v>
      </c>
      <c r="S92" s="218">
        <v>0</v>
      </c>
      <c r="T92" s="178">
        <f t="shared" si="2"/>
        <v>53000</v>
      </c>
      <c r="U92" s="159">
        <f t="shared" si="1"/>
        <v>53000</v>
      </c>
      <c r="V92" s="52"/>
      <c r="W92" s="52"/>
      <c r="X92" s="52"/>
      <c r="Y92" s="52"/>
      <c r="Z92" s="52"/>
      <c r="AA92" s="52"/>
      <c r="AB92" s="52"/>
      <c r="AC92" s="52"/>
      <c r="AD92" s="52"/>
      <c r="AE92" s="52"/>
      <c r="AF92" s="52"/>
      <c r="AG92" s="52"/>
      <c r="AH92" s="52"/>
      <c r="AI92" s="52"/>
      <c r="AJ92" s="52"/>
      <c r="AK92" s="52"/>
      <c r="AL92" s="52"/>
      <c r="AM92" s="52"/>
      <c r="AN92" s="52"/>
      <c r="AO92" s="52"/>
      <c r="AP92" s="52"/>
      <c r="AQ92" s="52"/>
      <c r="AR92" s="52"/>
      <c r="AS92" s="52"/>
      <c r="AT92" s="52"/>
      <c r="AU92" s="52"/>
      <c r="AV92" s="52"/>
      <c r="AW92" s="52"/>
      <c r="AX92" s="52"/>
      <c r="AY92" s="52"/>
      <c r="AZ92" s="52"/>
      <c r="BA92" s="52"/>
      <c r="BB92" s="52"/>
      <c r="BC92" s="52"/>
      <c r="BD92" s="52"/>
      <c r="BE92" s="52"/>
      <c r="BF92" s="52"/>
      <c r="BG92" s="52"/>
      <c r="BH92" s="52"/>
      <c r="BI92" s="52"/>
      <c r="BJ92" s="52"/>
      <c r="BK92" s="52"/>
      <c r="BL92" s="52"/>
      <c r="BM92" s="52"/>
      <c r="BN92" s="52"/>
      <c r="BO92" s="52"/>
      <c r="BP92" s="52"/>
    </row>
    <row r="93" spans="1:68">
      <c r="A93" s="70">
        <v>32311</v>
      </c>
      <c r="B93" s="70" t="s">
        <v>100</v>
      </c>
      <c r="C93" s="122">
        <f t="shared" si="0"/>
        <v>21000</v>
      </c>
      <c r="D93" s="197">
        <v>0</v>
      </c>
      <c r="E93" s="160">
        <v>18000</v>
      </c>
      <c r="F93" s="160">
        <v>-3000</v>
      </c>
      <c r="G93" s="231">
        <v>0</v>
      </c>
      <c r="H93" s="231">
        <v>0</v>
      </c>
      <c r="I93" s="211">
        <v>0</v>
      </c>
      <c r="J93" s="238">
        <v>10000</v>
      </c>
      <c r="K93" s="238">
        <v>-4000</v>
      </c>
      <c r="L93" s="231">
        <v>0</v>
      </c>
      <c r="M93" s="142">
        <v>0</v>
      </c>
      <c r="N93" s="142">
        <v>0</v>
      </c>
      <c r="O93" s="231">
        <v>0</v>
      </c>
      <c r="P93" s="231">
        <v>0</v>
      </c>
      <c r="Q93" s="231">
        <v>0</v>
      </c>
      <c r="R93" s="231">
        <v>0</v>
      </c>
      <c r="S93" s="231">
        <v>0</v>
      </c>
      <c r="T93" s="122">
        <f t="shared" si="2"/>
        <v>21000</v>
      </c>
      <c r="U93" s="162">
        <f t="shared" si="1"/>
        <v>21000</v>
      </c>
    </row>
    <row r="94" spans="1:68">
      <c r="A94" s="70">
        <v>32312</v>
      </c>
      <c r="B94" s="70" t="s">
        <v>146</v>
      </c>
      <c r="C94" s="122">
        <f t="shared" si="0"/>
        <v>0</v>
      </c>
      <c r="D94" s="197">
        <v>0</v>
      </c>
      <c r="E94" s="160">
        <v>0</v>
      </c>
      <c r="F94" s="160">
        <v>0</v>
      </c>
      <c r="G94" s="231">
        <v>0</v>
      </c>
      <c r="H94" s="231">
        <v>0</v>
      </c>
      <c r="I94" s="211">
        <v>0</v>
      </c>
      <c r="J94" s="238">
        <v>0</v>
      </c>
      <c r="K94" s="238">
        <v>0</v>
      </c>
      <c r="L94" s="231">
        <v>0</v>
      </c>
      <c r="M94" s="142">
        <v>0</v>
      </c>
      <c r="N94" s="142">
        <v>0</v>
      </c>
      <c r="O94" s="231">
        <v>0</v>
      </c>
      <c r="P94" s="231">
        <v>0</v>
      </c>
      <c r="Q94" s="231">
        <v>0</v>
      </c>
      <c r="R94" s="231">
        <v>0</v>
      </c>
      <c r="S94" s="231">
        <v>0</v>
      </c>
      <c r="T94" s="122">
        <f t="shared" si="2"/>
        <v>0</v>
      </c>
      <c r="U94" s="162">
        <f t="shared" si="1"/>
        <v>0</v>
      </c>
    </row>
    <row r="95" spans="1:68">
      <c r="A95" s="70">
        <v>32313</v>
      </c>
      <c r="B95" s="70" t="s">
        <v>101</v>
      </c>
      <c r="C95" s="122">
        <f t="shared" si="0"/>
        <v>11000</v>
      </c>
      <c r="D95" s="197">
        <v>0</v>
      </c>
      <c r="E95" s="160">
        <v>5000</v>
      </c>
      <c r="F95" s="160">
        <v>2000</v>
      </c>
      <c r="G95" s="231">
        <v>0</v>
      </c>
      <c r="H95" s="231">
        <v>0</v>
      </c>
      <c r="I95" s="211">
        <v>0</v>
      </c>
      <c r="J95" s="238">
        <v>4000</v>
      </c>
      <c r="K95" s="238">
        <v>0</v>
      </c>
      <c r="L95" s="231">
        <v>0</v>
      </c>
      <c r="M95" s="142">
        <v>0</v>
      </c>
      <c r="N95" s="142">
        <v>0</v>
      </c>
      <c r="O95" s="231">
        <v>0</v>
      </c>
      <c r="P95" s="231">
        <v>0</v>
      </c>
      <c r="Q95" s="231">
        <v>0</v>
      </c>
      <c r="R95" s="231">
        <v>0</v>
      </c>
      <c r="S95" s="231">
        <v>0</v>
      </c>
      <c r="T95" s="122">
        <f t="shared" si="2"/>
        <v>11000</v>
      </c>
      <c r="U95" s="162">
        <f t="shared" si="1"/>
        <v>11000</v>
      </c>
    </row>
    <row r="96" spans="1:68">
      <c r="A96" s="70">
        <v>32314</v>
      </c>
      <c r="B96" s="70" t="s">
        <v>145</v>
      </c>
      <c r="C96" s="122">
        <f t="shared" si="0"/>
        <v>15000</v>
      </c>
      <c r="D96" s="197">
        <v>0</v>
      </c>
      <c r="E96" s="160">
        <v>0</v>
      </c>
      <c r="F96" s="160">
        <v>10000</v>
      </c>
      <c r="G96" s="231">
        <v>0</v>
      </c>
      <c r="H96" s="231">
        <v>0</v>
      </c>
      <c r="I96" s="211">
        <v>0</v>
      </c>
      <c r="J96" s="238">
        <v>5000</v>
      </c>
      <c r="K96" s="238">
        <v>0</v>
      </c>
      <c r="L96" s="231">
        <v>0</v>
      </c>
      <c r="M96" s="142">
        <v>0</v>
      </c>
      <c r="N96" s="142">
        <v>0</v>
      </c>
      <c r="O96" s="231">
        <v>0</v>
      </c>
      <c r="P96" s="231">
        <v>0</v>
      </c>
      <c r="Q96" s="231">
        <v>0</v>
      </c>
      <c r="R96" s="231">
        <v>0</v>
      </c>
      <c r="S96" s="231">
        <v>0</v>
      </c>
      <c r="T96" s="122">
        <f t="shared" si="2"/>
        <v>15000</v>
      </c>
      <c r="U96" s="162">
        <f t="shared" si="1"/>
        <v>15000</v>
      </c>
    </row>
    <row r="97" spans="1:68">
      <c r="A97" s="70">
        <v>32319</v>
      </c>
      <c r="B97" s="70" t="s">
        <v>144</v>
      </c>
      <c r="C97" s="122">
        <f t="shared" si="0"/>
        <v>6000</v>
      </c>
      <c r="D97" s="197">
        <v>0</v>
      </c>
      <c r="E97" s="160">
        <v>8000</v>
      </c>
      <c r="F97" s="160">
        <v>-8000</v>
      </c>
      <c r="G97" s="231">
        <v>0</v>
      </c>
      <c r="H97" s="231">
        <v>0</v>
      </c>
      <c r="I97" s="211">
        <v>0</v>
      </c>
      <c r="J97" s="238">
        <v>4000</v>
      </c>
      <c r="K97" s="238">
        <v>0</v>
      </c>
      <c r="L97" s="231">
        <v>0</v>
      </c>
      <c r="M97" s="142">
        <v>7000</v>
      </c>
      <c r="N97" s="142">
        <v>-7000</v>
      </c>
      <c r="O97" s="231">
        <v>0</v>
      </c>
      <c r="P97" s="231">
        <v>2000</v>
      </c>
      <c r="Q97" s="231">
        <v>0</v>
      </c>
      <c r="R97" s="231">
        <v>0</v>
      </c>
      <c r="S97" s="231">
        <v>0</v>
      </c>
      <c r="T97" s="122">
        <f t="shared" si="2"/>
        <v>6000</v>
      </c>
      <c r="U97" s="162">
        <f t="shared" si="1"/>
        <v>6000</v>
      </c>
    </row>
    <row r="98" spans="1:68" s="65" customFormat="1">
      <c r="A98" s="68">
        <v>3232</v>
      </c>
      <c r="B98" s="68" t="s">
        <v>41</v>
      </c>
      <c r="C98" s="128">
        <f t="shared" si="0"/>
        <v>135266.64000000001</v>
      </c>
      <c r="D98" s="195">
        <v>0</v>
      </c>
      <c r="E98" s="158">
        <f>E100+E102</f>
        <v>24000</v>
      </c>
      <c r="F98" s="158">
        <f>F99+F100+F102</f>
        <v>-16000</v>
      </c>
      <c r="G98" s="218">
        <v>0</v>
      </c>
      <c r="H98" s="218">
        <f>H99</f>
        <v>57766.64</v>
      </c>
      <c r="I98" s="218">
        <v>0</v>
      </c>
      <c r="J98" s="237">
        <f>J99+J100+J101+J102</f>
        <v>45000</v>
      </c>
      <c r="K98" s="237">
        <f>K99+K100+K101+K102</f>
        <v>-4000</v>
      </c>
      <c r="L98" s="218">
        <v>0</v>
      </c>
      <c r="M98" s="159">
        <v>0</v>
      </c>
      <c r="N98" s="159">
        <v>0</v>
      </c>
      <c r="O98" s="218">
        <v>0</v>
      </c>
      <c r="P98" s="218">
        <v>0</v>
      </c>
      <c r="Q98" s="218">
        <v>0</v>
      </c>
      <c r="R98" s="331">
        <v>28500</v>
      </c>
      <c r="S98" s="218">
        <v>0</v>
      </c>
      <c r="T98" s="128">
        <f t="shared" si="2"/>
        <v>135266.64000000001</v>
      </c>
      <c r="U98" s="159">
        <f t="shared" si="1"/>
        <v>135266.64000000001</v>
      </c>
      <c r="V98" s="52"/>
      <c r="W98" s="52"/>
      <c r="X98" s="52"/>
      <c r="Y98" s="52"/>
      <c r="Z98" s="52"/>
      <c r="AA98" s="52"/>
      <c r="AB98" s="52"/>
      <c r="AC98" s="52"/>
      <c r="AD98" s="52"/>
      <c r="AE98" s="52"/>
      <c r="AF98" s="52"/>
      <c r="AG98" s="52"/>
      <c r="AH98" s="52"/>
      <c r="AI98" s="52"/>
      <c r="AJ98" s="52"/>
      <c r="AK98" s="52"/>
      <c r="AL98" s="52"/>
      <c r="AM98" s="52"/>
      <c r="AN98" s="52"/>
      <c r="AO98" s="52"/>
      <c r="AP98" s="52"/>
      <c r="AQ98" s="52"/>
      <c r="AR98" s="52"/>
      <c r="AS98" s="52"/>
      <c r="AT98" s="52"/>
      <c r="AU98" s="52"/>
      <c r="AV98" s="52"/>
      <c r="AW98" s="52"/>
      <c r="AX98" s="52"/>
      <c r="AY98" s="52"/>
      <c r="AZ98" s="52"/>
      <c r="BA98" s="52"/>
      <c r="BB98" s="52"/>
      <c r="BC98" s="52"/>
      <c r="BD98" s="52"/>
      <c r="BE98" s="52"/>
      <c r="BF98" s="52"/>
      <c r="BG98" s="52"/>
      <c r="BH98" s="52"/>
      <c r="BI98" s="52"/>
      <c r="BJ98" s="52"/>
      <c r="BK98" s="52"/>
      <c r="BL98" s="52"/>
      <c r="BM98" s="52"/>
      <c r="BN98" s="52"/>
      <c r="BO98" s="52"/>
      <c r="BP98" s="52"/>
    </row>
    <row r="99" spans="1:68" s="52" customFormat="1">
      <c r="A99" s="72">
        <v>32321</v>
      </c>
      <c r="B99" s="72" t="s">
        <v>106</v>
      </c>
      <c r="C99" s="122">
        <f t="shared" si="0"/>
        <v>72766.64</v>
      </c>
      <c r="D99" s="199">
        <v>0</v>
      </c>
      <c r="E99" s="163">
        <v>0</v>
      </c>
      <c r="F99" s="163">
        <v>0</v>
      </c>
      <c r="G99" s="227">
        <v>0</v>
      </c>
      <c r="H99" s="227">
        <v>57766.64</v>
      </c>
      <c r="I99" s="227">
        <v>0</v>
      </c>
      <c r="J99" s="238">
        <v>5000</v>
      </c>
      <c r="K99" s="238">
        <v>10000</v>
      </c>
      <c r="L99" s="227">
        <v>0</v>
      </c>
      <c r="M99" s="164">
        <v>0</v>
      </c>
      <c r="N99" s="164">
        <v>0</v>
      </c>
      <c r="O99" s="227">
        <v>0</v>
      </c>
      <c r="P99" s="227">
        <v>0</v>
      </c>
      <c r="Q99" s="227">
        <v>0</v>
      </c>
      <c r="R99" s="332">
        <v>0</v>
      </c>
      <c r="S99" s="227">
        <v>0</v>
      </c>
      <c r="T99" s="122">
        <f t="shared" si="2"/>
        <v>72766.64</v>
      </c>
      <c r="U99" s="162">
        <f t="shared" si="1"/>
        <v>72766.64</v>
      </c>
    </row>
    <row r="100" spans="1:68" s="52" customFormat="1">
      <c r="A100" s="72">
        <v>32322</v>
      </c>
      <c r="B100" s="72" t="s">
        <v>107</v>
      </c>
      <c r="C100" s="122">
        <f t="shared" si="0"/>
        <v>46500</v>
      </c>
      <c r="D100" s="199">
        <v>0</v>
      </c>
      <c r="E100" s="163">
        <v>21000</v>
      </c>
      <c r="F100" s="163">
        <v>-13000</v>
      </c>
      <c r="G100" s="227">
        <v>0</v>
      </c>
      <c r="H100" s="227">
        <v>0</v>
      </c>
      <c r="I100" s="227">
        <v>0</v>
      </c>
      <c r="J100" s="238">
        <v>20000</v>
      </c>
      <c r="K100" s="238">
        <v>-10000</v>
      </c>
      <c r="L100" s="227">
        <v>0</v>
      </c>
      <c r="M100" s="164">
        <v>0</v>
      </c>
      <c r="N100" s="164">
        <v>0</v>
      </c>
      <c r="O100" s="227">
        <v>0</v>
      </c>
      <c r="P100" s="227">
        <v>0</v>
      </c>
      <c r="Q100" s="227">
        <v>0</v>
      </c>
      <c r="R100" s="332">
        <v>28500</v>
      </c>
      <c r="S100" s="227">
        <v>0</v>
      </c>
      <c r="T100" s="122">
        <f t="shared" si="2"/>
        <v>46500</v>
      </c>
      <c r="U100" s="162">
        <f t="shared" si="1"/>
        <v>46500</v>
      </c>
    </row>
    <row r="101" spans="1:68" s="52" customFormat="1">
      <c r="A101" s="72">
        <v>32323</v>
      </c>
      <c r="B101" s="72" t="s">
        <v>108</v>
      </c>
      <c r="C101" s="122">
        <f t="shared" si="0"/>
        <v>6000</v>
      </c>
      <c r="D101" s="199">
        <v>0</v>
      </c>
      <c r="E101" s="163">
        <v>0</v>
      </c>
      <c r="F101" s="163">
        <v>0</v>
      </c>
      <c r="G101" s="227">
        <v>0</v>
      </c>
      <c r="H101" s="227">
        <v>0</v>
      </c>
      <c r="I101" s="227">
        <v>0</v>
      </c>
      <c r="J101" s="238">
        <v>5000</v>
      </c>
      <c r="K101" s="238">
        <v>1000</v>
      </c>
      <c r="L101" s="227">
        <v>0</v>
      </c>
      <c r="M101" s="164">
        <v>0</v>
      </c>
      <c r="N101" s="164">
        <v>0</v>
      </c>
      <c r="O101" s="227">
        <v>0</v>
      </c>
      <c r="P101" s="227">
        <v>0</v>
      </c>
      <c r="Q101" s="227">
        <v>0</v>
      </c>
      <c r="R101" s="332">
        <v>0</v>
      </c>
      <c r="S101" s="227">
        <v>0</v>
      </c>
      <c r="T101" s="122">
        <f t="shared" si="2"/>
        <v>6000</v>
      </c>
      <c r="U101" s="162">
        <f t="shared" si="1"/>
        <v>6000</v>
      </c>
    </row>
    <row r="102" spans="1:68" s="52" customFormat="1">
      <c r="A102" s="72">
        <v>32329</v>
      </c>
      <c r="B102" s="72" t="s">
        <v>149</v>
      </c>
      <c r="C102" s="122">
        <f t="shared" si="0"/>
        <v>10000</v>
      </c>
      <c r="D102" s="199">
        <v>0</v>
      </c>
      <c r="E102" s="163">
        <v>3000</v>
      </c>
      <c r="F102" s="163">
        <v>-3000</v>
      </c>
      <c r="G102" s="227">
        <v>0</v>
      </c>
      <c r="H102" s="227">
        <v>0</v>
      </c>
      <c r="I102" s="227">
        <v>0</v>
      </c>
      <c r="J102" s="238">
        <v>15000</v>
      </c>
      <c r="K102" s="238">
        <v>-5000</v>
      </c>
      <c r="L102" s="227">
        <v>0</v>
      </c>
      <c r="M102" s="164">
        <v>0</v>
      </c>
      <c r="N102" s="164">
        <v>0</v>
      </c>
      <c r="O102" s="227">
        <v>0</v>
      </c>
      <c r="P102" s="227">
        <v>0</v>
      </c>
      <c r="Q102" s="227">
        <v>0</v>
      </c>
      <c r="R102" s="332">
        <v>0</v>
      </c>
      <c r="S102" s="227">
        <v>0</v>
      </c>
      <c r="T102" s="122">
        <f t="shared" si="2"/>
        <v>10000</v>
      </c>
      <c r="U102" s="162">
        <f t="shared" si="1"/>
        <v>10000</v>
      </c>
    </row>
    <row r="103" spans="1:68" s="65" customFormat="1">
      <c r="A103" s="68">
        <v>3233</v>
      </c>
      <c r="B103" s="68" t="s">
        <v>42</v>
      </c>
      <c r="C103" s="128">
        <f t="shared" si="0"/>
        <v>91465</v>
      </c>
      <c r="D103" s="195">
        <v>0</v>
      </c>
      <c r="E103" s="158">
        <f>E107</f>
        <v>9000</v>
      </c>
      <c r="F103" s="158">
        <f>F104+F107</f>
        <v>24750</v>
      </c>
      <c r="G103" s="218">
        <v>0</v>
      </c>
      <c r="H103" s="218">
        <f>H106+H107</f>
        <v>27715</v>
      </c>
      <c r="I103" s="218">
        <v>0</v>
      </c>
      <c r="J103" s="237">
        <f>J105+J107</f>
        <v>8000</v>
      </c>
      <c r="K103" s="237">
        <f>K104+K105+K106+K107</f>
        <v>22000</v>
      </c>
      <c r="L103" s="218">
        <v>0</v>
      </c>
      <c r="M103" s="159">
        <v>0</v>
      </c>
      <c r="N103" s="159">
        <v>0</v>
      </c>
      <c r="O103" s="218">
        <v>0</v>
      </c>
      <c r="P103" s="218">
        <v>0</v>
      </c>
      <c r="Q103" s="218">
        <v>0</v>
      </c>
      <c r="R103" s="331">
        <v>0</v>
      </c>
      <c r="S103" s="218">
        <v>0</v>
      </c>
      <c r="T103" s="128">
        <f t="shared" si="2"/>
        <v>91465</v>
      </c>
      <c r="U103" s="159">
        <f t="shared" si="1"/>
        <v>91465</v>
      </c>
      <c r="V103" s="52"/>
      <c r="W103" s="52"/>
      <c r="X103" s="52"/>
      <c r="Y103" s="52"/>
      <c r="Z103" s="52"/>
      <c r="AA103" s="52"/>
      <c r="AB103" s="52"/>
      <c r="AC103" s="52"/>
      <c r="AD103" s="52"/>
      <c r="AE103" s="52"/>
      <c r="AF103" s="52"/>
      <c r="AG103" s="52"/>
      <c r="AH103" s="52"/>
      <c r="AI103" s="52"/>
      <c r="AJ103" s="52"/>
      <c r="AK103" s="52"/>
      <c r="AL103" s="52"/>
      <c r="AM103" s="52"/>
      <c r="AN103" s="52"/>
      <c r="AO103" s="52"/>
      <c r="AP103" s="52"/>
      <c r="AQ103" s="52"/>
      <c r="AR103" s="52"/>
      <c r="AS103" s="52"/>
      <c r="AT103" s="52"/>
      <c r="AU103" s="52"/>
      <c r="AV103" s="52"/>
      <c r="AW103" s="52"/>
      <c r="AX103" s="52"/>
      <c r="AY103" s="52"/>
      <c r="AZ103" s="52"/>
      <c r="BA103" s="52"/>
      <c r="BB103" s="52"/>
      <c r="BC103" s="52"/>
      <c r="BD103" s="52"/>
      <c r="BE103" s="52"/>
      <c r="BF103" s="52"/>
      <c r="BG103" s="52"/>
      <c r="BH103" s="52"/>
      <c r="BI103" s="52"/>
      <c r="BJ103" s="52"/>
      <c r="BK103" s="52"/>
      <c r="BL103" s="52"/>
      <c r="BM103" s="52"/>
      <c r="BN103" s="52"/>
      <c r="BO103" s="52"/>
      <c r="BP103" s="52"/>
    </row>
    <row r="104" spans="1:68" s="52" customFormat="1">
      <c r="A104" s="72">
        <v>32331</v>
      </c>
      <c r="B104" s="72" t="s">
        <v>196</v>
      </c>
      <c r="C104" s="122">
        <f t="shared" si="0"/>
        <v>3750</v>
      </c>
      <c r="D104" s="199">
        <v>0</v>
      </c>
      <c r="E104" s="163">
        <v>0</v>
      </c>
      <c r="F104" s="163">
        <v>3750</v>
      </c>
      <c r="G104" s="227">
        <v>0</v>
      </c>
      <c r="H104" s="227">
        <v>0</v>
      </c>
      <c r="I104" s="227">
        <v>0</v>
      </c>
      <c r="J104" s="244">
        <v>0</v>
      </c>
      <c r="K104" s="244">
        <v>0</v>
      </c>
      <c r="L104" s="227">
        <v>0</v>
      </c>
      <c r="M104" s="164">
        <v>0</v>
      </c>
      <c r="N104" s="164">
        <v>0</v>
      </c>
      <c r="O104" s="227">
        <v>0</v>
      </c>
      <c r="P104" s="227">
        <v>0</v>
      </c>
      <c r="Q104" s="227">
        <v>0</v>
      </c>
      <c r="R104" s="343">
        <v>0</v>
      </c>
      <c r="S104" s="227">
        <v>0</v>
      </c>
      <c r="T104" s="122">
        <v>0</v>
      </c>
      <c r="U104" s="164">
        <v>0</v>
      </c>
    </row>
    <row r="105" spans="1:68">
      <c r="A105" s="70">
        <v>32332</v>
      </c>
      <c r="B105" s="70" t="s">
        <v>104</v>
      </c>
      <c r="C105" s="122">
        <f t="shared" si="0"/>
        <v>5000</v>
      </c>
      <c r="D105" s="197">
        <v>0</v>
      </c>
      <c r="E105" s="160">
        <v>0</v>
      </c>
      <c r="F105" s="160">
        <v>0</v>
      </c>
      <c r="G105" s="231">
        <v>0</v>
      </c>
      <c r="H105" s="231">
        <v>0</v>
      </c>
      <c r="I105" s="211">
        <v>0</v>
      </c>
      <c r="J105" s="238">
        <v>3000</v>
      </c>
      <c r="K105" s="238">
        <v>2000</v>
      </c>
      <c r="L105" s="231">
        <v>0</v>
      </c>
      <c r="M105" s="142">
        <v>0</v>
      </c>
      <c r="N105" s="142">
        <v>0</v>
      </c>
      <c r="O105" s="231">
        <v>0</v>
      </c>
      <c r="P105" s="231">
        <v>0</v>
      </c>
      <c r="Q105" s="231">
        <v>0</v>
      </c>
      <c r="R105" s="231">
        <v>0</v>
      </c>
      <c r="S105" s="231">
        <v>0</v>
      </c>
      <c r="T105" s="122">
        <f t="shared" si="2"/>
        <v>5000</v>
      </c>
      <c r="U105" s="162">
        <f t="shared" si="1"/>
        <v>5000</v>
      </c>
    </row>
    <row r="106" spans="1:68">
      <c r="A106" s="70">
        <v>32334</v>
      </c>
      <c r="B106" s="70" t="s">
        <v>193</v>
      </c>
      <c r="C106" s="122">
        <f t="shared" si="0"/>
        <v>15625</v>
      </c>
      <c r="D106" s="197">
        <v>0</v>
      </c>
      <c r="E106" s="160">
        <v>0</v>
      </c>
      <c r="F106" s="160">
        <v>0</v>
      </c>
      <c r="G106" s="231">
        <v>0</v>
      </c>
      <c r="H106" s="231">
        <v>5625</v>
      </c>
      <c r="I106" s="231">
        <v>0</v>
      </c>
      <c r="J106" s="238">
        <v>0</v>
      </c>
      <c r="K106" s="238">
        <v>10000</v>
      </c>
      <c r="L106" s="231">
        <v>0</v>
      </c>
      <c r="M106" s="142">
        <v>0</v>
      </c>
      <c r="N106" s="142">
        <v>0</v>
      </c>
      <c r="O106" s="231">
        <v>0</v>
      </c>
      <c r="P106" s="231">
        <v>0</v>
      </c>
      <c r="Q106" s="231">
        <v>0</v>
      </c>
      <c r="R106" s="231">
        <v>0</v>
      </c>
      <c r="S106" s="231">
        <v>0</v>
      </c>
      <c r="T106" s="122">
        <v>0</v>
      </c>
      <c r="U106" s="162">
        <v>0</v>
      </c>
    </row>
    <row r="107" spans="1:68">
      <c r="A107" s="70">
        <v>32339</v>
      </c>
      <c r="B107" s="70" t="s">
        <v>105</v>
      </c>
      <c r="C107" s="122">
        <f t="shared" ref="C107:C170" si="3">D107+E107+F107+G107+H107+I107+J107+K107+L107+M107+N107+O107+P107+Q107+R107+S107</f>
        <v>67090</v>
      </c>
      <c r="D107" s="197">
        <v>0</v>
      </c>
      <c r="E107" s="160">
        <v>9000</v>
      </c>
      <c r="F107" s="160">
        <v>21000</v>
      </c>
      <c r="G107" s="231">
        <v>0</v>
      </c>
      <c r="H107" s="231">
        <v>22090</v>
      </c>
      <c r="I107" s="211">
        <v>0</v>
      </c>
      <c r="J107" s="238">
        <v>5000</v>
      </c>
      <c r="K107" s="238">
        <v>10000</v>
      </c>
      <c r="L107" s="231">
        <v>0</v>
      </c>
      <c r="M107" s="142">
        <v>0</v>
      </c>
      <c r="N107" s="142">
        <v>0</v>
      </c>
      <c r="O107" s="231">
        <v>0</v>
      </c>
      <c r="P107" s="231">
        <v>0</v>
      </c>
      <c r="Q107" s="231">
        <v>0</v>
      </c>
      <c r="R107" s="231">
        <v>0</v>
      </c>
      <c r="S107" s="231">
        <v>0</v>
      </c>
      <c r="T107" s="122">
        <f t="shared" si="2"/>
        <v>67090</v>
      </c>
      <c r="U107" s="162">
        <f t="shared" si="1"/>
        <v>67090</v>
      </c>
    </row>
    <row r="108" spans="1:68" s="65" customFormat="1">
      <c r="A108" s="68">
        <v>3234</v>
      </c>
      <c r="B108" s="68" t="s">
        <v>43</v>
      </c>
      <c r="C108" s="128">
        <f t="shared" si="3"/>
        <v>57975.199999999997</v>
      </c>
      <c r="D108" s="195">
        <v>0</v>
      </c>
      <c r="E108" s="158">
        <f>E109+E110+E113</f>
        <v>8000</v>
      </c>
      <c r="F108" s="158">
        <f>F109</f>
        <v>-2924.8</v>
      </c>
      <c r="G108" s="218">
        <v>0</v>
      </c>
      <c r="H108" s="218">
        <f>H109+H110+H113</f>
        <v>42900</v>
      </c>
      <c r="I108" s="218">
        <v>0</v>
      </c>
      <c r="J108" s="237">
        <f>J109+J110+J111+J112+J113</f>
        <v>14000</v>
      </c>
      <c r="K108" s="237">
        <f>K109+K110+K112</f>
        <v>-4000</v>
      </c>
      <c r="L108" s="218">
        <v>0</v>
      </c>
      <c r="M108" s="159">
        <v>0</v>
      </c>
      <c r="N108" s="159">
        <v>0</v>
      </c>
      <c r="O108" s="218">
        <v>0</v>
      </c>
      <c r="P108" s="218">
        <v>0</v>
      </c>
      <c r="Q108" s="218">
        <v>0</v>
      </c>
      <c r="R108" s="331">
        <v>0</v>
      </c>
      <c r="S108" s="218">
        <v>0</v>
      </c>
      <c r="T108" s="128">
        <f t="shared" si="2"/>
        <v>57975.199999999997</v>
      </c>
      <c r="U108" s="159">
        <f t="shared" si="1"/>
        <v>57975.199999999997</v>
      </c>
      <c r="V108" s="52"/>
      <c r="W108" s="52"/>
      <c r="X108" s="52"/>
      <c r="Y108" s="52"/>
      <c r="Z108" s="52"/>
      <c r="AA108" s="52"/>
      <c r="AB108" s="52"/>
      <c r="AC108" s="52"/>
      <c r="AD108" s="52"/>
      <c r="AE108" s="52"/>
      <c r="AF108" s="52"/>
      <c r="AG108" s="52"/>
      <c r="AH108" s="52"/>
      <c r="AI108" s="52"/>
      <c r="AJ108" s="52"/>
      <c r="AK108" s="52"/>
      <c r="AL108" s="52"/>
      <c r="AM108" s="52"/>
      <c r="AN108" s="52"/>
      <c r="AO108" s="52"/>
      <c r="AP108" s="52"/>
      <c r="AQ108" s="52"/>
      <c r="AR108" s="52"/>
      <c r="AS108" s="52"/>
      <c r="AT108" s="52"/>
      <c r="AU108" s="52"/>
      <c r="AV108" s="52"/>
      <c r="AW108" s="52"/>
      <c r="AX108" s="52"/>
      <c r="AY108" s="52"/>
      <c r="AZ108" s="52"/>
      <c r="BA108" s="52"/>
      <c r="BB108" s="52"/>
      <c r="BC108" s="52"/>
      <c r="BD108" s="52"/>
      <c r="BE108" s="52"/>
      <c r="BF108" s="52"/>
      <c r="BG108" s="52"/>
      <c r="BH108" s="52"/>
      <c r="BI108" s="52"/>
      <c r="BJ108" s="52"/>
      <c r="BK108" s="52"/>
      <c r="BL108" s="52"/>
      <c r="BM108" s="52"/>
      <c r="BN108" s="52"/>
      <c r="BO108" s="52"/>
      <c r="BP108" s="52"/>
    </row>
    <row r="109" spans="1:68" s="52" customFormat="1">
      <c r="A109" s="72">
        <v>32341</v>
      </c>
      <c r="B109" s="72" t="s">
        <v>109</v>
      </c>
      <c r="C109" s="122">
        <f t="shared" si="3"/>
        <v>12375.2</v>
      </c>
      <c r="D109" s="199">
        <v>0</v>
      </c>
      <c r="E109" s="163">
        <v>3000</v>
      </c>
      <c r="F109" s="163">
        <v>-2924.8</v>
      </c>
      <c r="G109" s="227">
        <v>0</v>
      </c>
      <c r="H109" s="227">
        <v>8300</v>
      </c>
      <c r="I109" s="227">
        <v>0</v>
      </c>
      <c r="J109" s="238">
        <v>7000</v>
      </c>
      <c r="K109" s="238">
        <v>-3000</v>
      </c>
      <c r="L109" s="227">
        <v>0</v>
      </c>
      <c r="M109" s="164">
        <v>0</v>
      </c>
      <c r="N109" s="164">
        <v>0</v>
      </c>
      <c r="O109" s="227">
        <v>0</v>
      </c>
      <c r="P109" s="227">
        <v>0</v>
      </c>
      <c r="Q109" s="227">
        <v>0</v>
      </c>
      <c r="R109" s="332">
        <v>0</v>
      </c>
      <c r="S109" s="227">
        <v>0</v>
      </c>
      <c r="T109" s="122">
        <f t="shared" si="2"/>
        <v>12375.2</v>
      </c>
      <c r="U109" s="162">
        <f t="shared" si="1"/>
        <v>12375.2</v>
      </c>
    </row>
    <row r="110" spans="1:68" s="52" customFormat="1">
      <c r="A110" s="72">
        <v>32342</v>
      </c>
      <c r="B110" s="72" t="s">
        <v>110</v>
      </c>
      <c r="C110" s="122">
        <f t="shared" si="3"/>
        <v>6600</v>
      </c>
      <c r="D110" s="199">
        <v>0</v>
      </c>
      <c r="E110" s="163">
        <v>3000</v>
      </c>
      <c r="F110" s="163">
        <v>0</v>
      </c>
      <c r="G110" s="227">
        <v>0</v>
      </c>
      <c r="H110" s="227">
        <v>600</v>
      </c>
      <c r="I110" s="227">
        <v>0</v>
      </c>
      <c r="J110" s="238">
        <v>2000</v>
      </c>
      <c r="K110" s="238">
        <v>1000</v>
      </c>
      <c r="L110" s="227">
        <v>0</v>
      </c>
      <c r="M110" s="164">
        <v>0</v>
      </c>
      <c r="N110" s="164">
        <v>0</v>
      </c>
      <c r="O110" s="227">
        <v>0</v>
      </c>
      <c r="P110" s="227">
        <v>0</v>
      </c>
      <c r="Q110" s="227">
        <v>0</v>
      </c>
      <c r="R110" s="332">
        <v>0</v>
      </c>
      <c r="S110" s="227">
        <v>0</v>
      </c>
      <c r="T110" s="122">
        <f t="shared" si="2"/>
        <v>6600</v>
      </c>
      <c r="U110" s="162">
        <f t="shared" ref="U110:U176" si="4">T110</f>
        <v>6600</v>
      </c>
    </row>
    <row r="111" spans="1:68" s="52" customFormat="1">
      <c r="A111" s="72">
        <v>32343</v>
      </c>
      <c r="B111" s="72" t="s">
        <v>111</v>
      </c>
      <c r="C111" s="122">
        <f t="shared" si="3"/>
        <v>1000</v>
      </c>
      <c r="D111" s="199">
        <v>0</v>
      </c>
      <c r="E111" s="163">
        <v>0</v>
      </c>
      <c r="F111" s="163">
        <v>0</v>
      </c>
      <c r="G111" s="227">
        <v>0</v>
      </c>
      <c r="H111" s="227">
        <v>0</v>
      </c>
      <c r="I111" s="227">
        <v>0</v>
      </c>
      <c r="J111" s="238">
        <v>1000</v>
      </c>
      <c r="K111" s="238">
        <v>0</v>
      </c>
      <c r="L111" s="227">
        <v>0</v>
      </c>
      <c r="M111" s="164">
        <v>0</v>
      </c>
      <c r="N111" s="164">
        <v>0</v>
      </c>
      <c r="O111" s="227">
        <v>0</v>
      </c>
      <c r="P111" s="227">
        <v>0</v>
      </c>
      <c r="Q111" s="227">
        <v>0</v>
      </c>
      <c r="R111" s="332">
        <v>0</v>
      </c>
      <c r="S111" s="227">
        <v>0</v>
      </c>
      <c r="T111" s="122">
        <f t="shared" ref="T111:T177" si="5">C111</f>
        <v>1000</v>
      </c>
      <c r="U111" s="162">
        <f t="shared" si="4"/>
        <v>1000</v>
      </c>
    </row>
    <row r="112" spans="1:68" s="52" customFormat="1">
      <c r="A112" s="72">
        <v>32344</v>
      </c>
      <c r="B112" s="72" t="s">
        <v>112</v>
      </c>
      <c r="C112" s="122">
        <f t="shared" si="3"/>
        <v>1000</v>
      </c>
      <c r="D112" s="199">
        <v>0</v>
      </c>
      <c r="E112" s="163">
        <v>0</v>
      </c>
      <c r="F112" s="163">
        <v>0</v>
      </c>
      <c r="G112" s="227">
        <v>0</v>
      </c>
      <c r="H112" s="227">
        <v>0</v>
      </c>
      <c r="I112" s="227">
        <v>0</v>
      </c>
      <c r="J112" s="238">
        <v>3000</v>
      </c>
      <c r="K112" s="238">
        <v>-2000</v>
      </c>
      <c r="L112" s="227">
        <v>0</v>
      </c>
      <c r="M112" s="164">
        <v>0</v>
      </c>
      <c r="N112" s="164">
        <v>0</v>
      </c>
      <c r="O112" s="227">
        <v>0</v>
      </c>
      <c r="P112" s="227">
        <v>0</v>
      </c>
      <c r="Q112" s="227">
        <v>0</v>
      </c>
      <c r="R112" s="332">
        <v>0</v>
      </c>
      <c r="S112" s="227">
        <v>0</v>
      </c>
      <c r="T112" s="122">
        <f t="shared" si="5"/>
        <v>1000</v>
      </c>
      <c r="U112" s="162">
        <f t="shared" si="4"/>
        <v>1000</v>
      </c>
    </row>
    <row r="113" spans="1:68" s="52" customFormat="1">
      <c r="A113" s="72">
        <v>32349</v>
      </c>
      <c r="B113" s="72" t="s">
        <v>113</v>
      </c>
      <c r="C113" s="122">
        <f t="shared" si="3"/>
        <v>37000</v>
      </c>
      <c r="D113" s="199">
        <v>0</v>
      </c>
      <c r="E113" s="163">
        <v>2000</v>
      </c>
      <c r="F113" s="163">
        <v>0</v>
      </c>
      <c r="G113" s="227">
        <v>0</v>
      </c>
      <c r="H113" s="227">
        <v>34000</v>
      </c>
      <c r="I113" s="227">
        <v>0</v>
      </c>
      <c r="J113" s="238">
        <v>1000</v>
      </c>
      <c r="K113" s="238">
        <v>0</v>
      </c>
      <c r="L113" s="227">
        <v>0</v>
      </c>
      <c r="M113" s="164">
        <v>0</v>
      </c>
      <c r="N113" s="164">
        <v>0</v>
      </c>
      <c r="O113" s="227">
        <v>0</v>
      </c>
      <c r="P113" s="227">
        <v>0</v>
      </c>
      <c r="Q113" s="227">
        <v>0</v>
      </c>
      <c r="R113" s="332">
        <v>0</v>
      </c>
      <c r="S113" s="227">
        <v>0</v>
      </c>
      <c r="T113" s="122">
        <f t="shared" si="5"/>
        <v>37000</v>
      </c>
      <c r="U113" s="162">
        <f t="shared" si="4"/>
        <v>37000</v>
      </c>
    </row>
    <row r="114" spans="1:68" s="65" customFormat="1">
      <c r="A114" s="68">
        <v>3235</v>
      </c>
      <c r="B114" s="68" t="s">
        <v>64</v>
      </c>
      <c r="C114" s="128">
        <f t="shared" si="3"/>
        <v>125409.81</v>
      </c>
      <c r="D114" s="195">
        <v>0</v>
      </c>
      <c r="E114" s="158">
        <v>0</v>
      </c>
      <c r="F114" s="158">
        <f>F117</f>
        <v>28409.81</v>
      </c>
      <c r="G114" s="218">
        <f>G115</f>
        <v>100000</v>
      </c>
      <c r="H114" s="218">
        <f>H115</f>
        <v>-20000</v>
      </c>
      <c r="I114" s="218">
        <v>0</v>
      </c>
      <c r="J114" s="237">
        <f>J115+J116+J117+J118</f>
        <v>54200</v>
      </c>
      <c r="K114" s="237">
        <f>K115+K117</f>
        <v>-37200</v>
      </c>
      <c r="L114" s="218">
        <v>0</v>
      </c>
      <c r="M114" s="159">
        <v>0</v>
      </c>
      <c r="N114" s="159">
        <v>0</v>
      </c>
      <c r="O114" s="218">
        <v>0</v>
      </c>
      <c r="P114" s="218">
        <v>0</v>
      </c>
      <c r="Q114" s="218">
        <v>0</v>
      </c>
      <c r="R114" s="331">
        <v>0</v>
      </c>
      <c r="S114" s="218">
        <v>0</v>
      </c>
      <c r="T114" s="128">
        <f t="shared" si="5"/>
        <v>125409.81</v>
      </c>
      <c r="U114" s="159">
        <f t="shared" si="4"/>
        <v>125409.81</v>
      </c>
      <c r="V114" s="52"/>
      <c r="W114" s="52"/>
      <c r="X114" s="52"/>
      <c r="Y114" s="52"/>
      <c r="Z114" s="52"/>
      <c r="AA114" s="52"/>
      <c r="AB114" s="52"/>
      <c r="AC114" s="52"/>
      <c r="AD114" s="52"/>
      <c r="AE114" s="52"/>
      <c r="AF114" s="52"/>
      <c r="AG114" s="52"/>
      <c r="AH114" s="52"/>
      <c r="AI114" s="52"/>
      <c r="AJ114" s="52"/>
      <c r="AK114" s="52"/>
      <c r="AL114" s="52"/>
      <c r="AM114" s="52"/>
      <c r="AN114" s="52"/>
      <c r="AO114" s="52"/>
      <c r="AP114" s="52"/>
      <c r="AQ114" s="52"/>
      <c r="AR114" s="52"/>
      <c r="AS114" s="52"/>
      <c r="AT114" s="52"/>
      <c r="AU114" s="52"/>
      <c r="AV114" s="52"/>
      <c r="AW114" s="52"/>
      <c r="AX114" s="52"/>
      <c r="AY114" s="52"/>
      <c r="AZ114" s="52"/>
      <c r="BA114" s="52"/>
      <c r="BB114" s="52"/>
      <c r="BC114" s="52"/>
      <c r="BD114" s="52"/>
      <c r="BE114" s="52"/>
      <c r="BF114" s="52"/>
      <c r="BG114" s="52"/>
      <c r="BH114" s="52"/>
      <c r="BI114" s="52"/>
      <c r="BJ114" s="52"/>
      <c r="BK114" s="52"/>
      <c r="BL114" s="52"/>
      <c r="BM114" s="52"/>
      <c r="BN114" s="52"/>
      <c r="BO114" s="52"/>
      <c r="BP114" s="52"/>
    </row>
    <row r="115" spans="1:68">
      <c r="A115" s="70">
        <v>32352</v>
      </c>
      <c r="B115" s="70" t="s">
        <v>114</v>
      </c>
      <c r="C115" s="122">
        <f t="shared" si="3"/>
        <v>80800</v>
      </c>
      <c r="D115" s="197">
        <v>0</v>
      </c>
      <c r="E115" s="160">
        <v>0</v>
      </c>
      <c r="F115" s="160">
        <v>0</v>
      </c>
      <c r="G115" s="231">
        <v>100000</v>
      </c>
      <c r="H115" s="231">
        <v>-20000</v>
      </c>
      <c r="I115" s="211">
        <v>0</v>
      </c>
      <c r="J115" s="238">
        <v>10000</v>
      </c>
      <c r="K115" s="238">
        <v>-9200</v>
      </c>
      <c r="L115" s="231">
        <v>0</v>
      </c>
      <c r="M115" s="142">
        <v>0</v>
      </c>
      <c r="N115" s="142">
        <v>0</v>
      </c>
      <c r="O115" s="231">
        <v>0</v>
      </c>
      <c r="P115" s="231">
        <v>0</v>
      </c>
      <c r="Q115" s="231">
        <v>0</v>
      </c>
      <c r="R115" s="231">
        <v>0</v>
      </c>
      <c r="S115" s="231">
        <v>0</v>
      </c>
      <c r="T115" s="122">
        <f t="shared" si="5"/>
        <v>80800</v>
      </c>
      <c r="U115" s="162">
        <f t="shared" si="4"/>
        <v>80800</v>
      </c>
    </row>
    <row r="116" spans="1:68">
      <c r="A116" s="70">
        <v>32353</v>
      </c>
      <c r="B116" s="70" t="s">
        <v>115</v>
      </c>
      <c r="C116" s="122">
        <f t="shared" si="3"/>
        <v>8000</v>
      </c>
      <c r="D116" s="197">
        <v>0</v>
      </c>
      <c r="E116" s="160">
        <v>0</v>
      </c>
      <c r="F116" s="160">
        <v>0</v>
      </c>
      <c r="G116" s="231">
        <v>0</v>
      </c>
      <c r="H116" s="231">
        <v>0</v>
      </c>
      <c r="I116" s="211">
        <v>0</v>
      </c>
      <c r="J116" s="238">
        <v>8000</v>
      </c>
      <c r="K116" s="238">
        <v>0</v>
      </c>
      <c r="L116" s="231">
        <v>0</v>
      </c>
      <c r="M116" s="142">
        <v>0</v>
      </c>
      <c r="N116" s="142">
        <v>0</v>
      </c>
      <c r="O116" s="231">
        <v>0</v>
      </c>
      <c r="P116" s="231">
        <v>0</v>
      </c>
      <c r="Q116" s="231">
        <v>0</v>
      </c>
      <c r="R116" s="231">
        <v>0</v>
      </c>
      <c r="S116" s="231">
        <v>0</v>
      </c>
      <c r="T116" s="122">
        <f t="shared" si="5"/>
        <v>8000</v>
      </c>
      <c r="U116" s="162">
        <f t="shared" si="4"/>
        <v>8000</v>
      </c>
    </row>
    <row r="117" spans="1:68" ht="36.75">
      <c r="A117" s="70">
        <v>32355</v>
      </c>
      <c r="B117" s="71" t="s">
        <v>147</v>
      </c>
      <c r="C117" s="122">
        <f t="shared" si="3"/>
        <v>31609.809999999998</v>
      </c>
      <c r="D117" s="197">
        <v>0</v>
      </c>
      <c r="E117" s="160">
        <v>0</v>
      </c>
      <c r="F117" s="160">
        <v>28409.81</v>
      </c>
      <c r="G117" s="231">
        <v>0</v>
      </c>
      <c r="H117" s="231">
        <v>0</v>
      </c>
      <c r="I117" s="211">
        <v>0</v>
      </c>
      <c r="J117" s="238">
        <v>31200</v>
      </c>
      <c r="K117" s="238">
        <v>-28000</v>
      </c>
      <c r="L117" s="231">
        <v>0</v>
      </c>
      <c r="M117" s="142">
        <v>0</v>
      </c>
      <c r="N117" s="142">
        <v>0</v>
      </c>
      <c r="O117" s="231">
        <v>0</v>
      </c>
      <c r="P117" s="231">
        <v>0</v>
      </c>
      <c r="Q117" s="231">
        <v>0</v>
      </c>
      <c r="R117" s="231">
        <v>0</v>
      </c>
      <c r="S117" s="231">
        <v>0</v>
      </c>
      <c r="T117" s="122">
        <f t="shared" si="5"/>
        <v>31609.809999999998</v>
      </c>
      <c r="U117" s="162">
        <f t="shared" si="4"/>
        <v>31609.809999999998</v>
      </c>
    </row>
    <row r="118" spans="1:68">
      <c r="A118" s="70">
        <v>32359</v>
      </c>
      <c r="B118" s="70" t="s">
        <v>143</v>
      </c>
      <c r="C118" s="122">
        <f t="shared" si="3"/>
        <v>5000</v>
      </c>
      <c r="D118" s="197">
        <v>0</v>
      </c>
      <c r="E118" s="160">
        <v>0</v>
      </c>
      <c r="F118" s="160">
        <v>0</v>
      </c>
      <c r="G118" s="231">
        <v>0</v>
      </c>
      <c r="H118" s="231">
        <v>0</v>
      </c>
      <c r="I118" s="211">
        <v>0</v>
      </c>
      <c r="J118" s="238">
        <v>5000</v>
      </c>
      <c r="K118" s="238">
        <v>0</v>
      </c>
      <c r="L118" s="231">
        <v>0</v>
      </c>
      <c r="M118" s="142">
        <v>0</v>
      </c>
      <c r="N118" s="142">
        <v>0</v>
      </c>
      <c r="O118" s="231">
        <v>0</v>
      </c>
      <c r="P118" s="231">
        <v>0</v>
      </c>
      <c r="Q118" s="231">
        <v>0</v>
      </c>
      <c r="R118" s="231">
        <v>0</v>
      </c>
      <c r="S118" s="231">
        <v>0</v>
      </c>
      <c r="T118" s="122">
        <f t="shared" si="5"/>
        <v>5000</v>
      </c>
      <c r="U118" s="162">
        <f t="shared" si="4"/>
        <v>5000</v>
      </c>
    </row>
    <row r="119" spans="1:68" s="65" customFormat="1">
      <c r="A119" s="68">
        <v>3236</v>
      </c>
      <c r="B119" s="68" t="s">
        <v>44</v>
      </c>
      <c r="C119" s="128">
        <f t="shared" si="3"/>
        <v>5000</v>
      </c>
      <c r="D119" s="195">
        <v>0</v>
      </c>
      <c r="E119" s="158">
        <v>0</v>
      </c>
      <c r="F119" s="158">
        <v>0</v>
      </c>
      <c r="G119" s="218">
        <v>0</v>
      </c>
      <c r="H119" s="218">
        <v>0</v>
      </c>
      <c r="I119" s="218">
        <v>0</v>
      </c>
      <c r="J119" s="237">
        <f>J120</f>
        <v>5000</v>
      </c>
      <c r="K119" s="237">
        <v>0</v>
      </c>
      <c r="L119" s="218">
        <v>0</v>
      </c>
      <c r="M119" s="159">
        <v>0</v>
      </c>
      <c r="N119" s="159">
        <v>0</v>
      </c>
      <c r="O119" s="218">
        <v>0</v>
      </c>
      <c r="P119" s="218">
        <v>0</v>
      </c>
      <c r="Q119" s="218">
        <v>0</v>
      </c>
      <c r="R119" s="331">
        <v>0</v>
      </c>
      <c r="S119" s="218">
        <v>0</v>
      </c>
      <c r="T119" s="128">
        <f t="shared" si="5"/>
        <v>5000</v>
      </c>
      <c r="U119" s="159">
        <f t="shared" si="4"/>
        <v>5000</v>
      </c>
      <c r="V119" s="52"/>
      <c r="W119" s="52"/>
      <c r="X119" s="52"/>
      <c r="Y119" s="52"/>
      <c r="Z119" s="52"/>
      <c r="AA119" s="52"/>
      <c r="AB119" s="52"/>
      <c r="AC119" s="52"/>
      <c r="AD119" s="52"/>
      <c r="AE119" s="52"/>
      <c r="AF119" s="52"/>
      <c r="AG119" s="52"/>
      <c r="AH119" s="52"/>
      <c r="AI119" s="52"/>
      <c r="AJ119" s="52"/>
      <c r="AK119" s="52"/>
      <c r="AL119" s="52"/>
      <c r="AM119" s="52"/>
      <c r="AN119" s="52"/>
      <c r="AO119" s="52"/>
      <c r="AP119" s="52"/>
      <c r="AQ119" s="52"/>
      <c r="AR119" s="52"/>
      <c r="AS119" s="52"/>
      <c r="AT119" s="52"/>
      <c r="AU119" s="52"/>
      <c r="AV119" s="52"/>
      <c r="AW119" s="52"/>
      <c r="AX119" s="52"/>
      <c r="AY119" s="52"/>
      <c r="AZ119" s="52"/>
      <c r="BA119" s="52"/>
      <c r="BB119" s="52"/>
      <c r="BC119" s="52"/>
      <c r="BD119" s="52"/>
      <c r="BE119" s="52"/>
      <c r="BF119" s="52"/>
      <c r="BG119" s="52"/>
      <c r="BH119" s="52"/>
      <c r="BI119" s="52"/>
      <c r="BJ119" s="52"/>
      <c r="BK119" s="52"/>
      <c r="BL119" s="52"/>
      <c r="BM119" s="52"/>
      <c r="BN119" s="52"/>
      <c r="BO119" s="52"/>
      <c r="BP119" s="52"/>
    </row>
    <row r="120" spans="1:68">
      <c r="A120" s="70">
        <v>32361</v>
      </c>
      <c r="B120" s="70" t="s">
        <v>116</v>
      </c>
      <c r="C120" s="122">
        <f t="shared" si="3"/>
        <v>5000</v>
      </c>
      <c r="D120" s="197">
        <v>0</v>
      </c>
      <c r="E120" s="160">
        <v>0</v>
      </c>
      <c r="F120" s="160">
        <v>0</v>
      </c>
      <c r="G120" s="231">
        <v>0</v>
      </c>
      <c r="H120" s="231">
        <v>0</v>
      </c>
      <c r="I120" s="211">
        <v>0</v>
      </c>
      <c r="J120" s="238">
        <v>5000</v>
      </c>
      <c r="K120" s="238">
        <v>0</v>
      </c>
      <c r="L120" s="231">
        <v>0</v>
      </c>
      <c r="M120" s="142">
        <v>0</v>
      </c>
      <c r="N120" s="142">
        <v>0</v>
      </c>
      <c r="O120" s="231">
        <v>0</v>
      </c>
      <c r="P120" s="231">
        <v>0</v>
      </c>
      <c r="Q120" s="231">
        <v>0</v>
      </c>
      <c r="R120" s="231">
        <v>0</v>
      </c>
      <c r="S120" s="231">
        <v>0</v>
      </c>
      <c r="T120" s="122">
        <f t="shared" si="5"/>
        <v>5000</v>
      </c>
      <c r="U120" s="162">
        <f t="shared" si="4"/>
        <v>5000</v>
      </c>
    </row>
    <row r="121" spans="1:68" s="65" customFormat="1">
      <c r="A121" s="68">
        <v>3237</v>
      </c>
      <c r="B121" s="68" t="s">
        <v>45</v>
      </c>
      <c r="C121" s="128">
        <f t="shared" si="3"/>
        <v>342174.7</v>
      </c>
      <c r="D121" s="195">
        <f>D123</f>
        <v>180000</v>
      </c>
      <c r="E121" s="158">
        <f>E123</f>
        <v>8216</v>
      </c>
      <c r="F121" s="158">
        <f>F122+F123</f>
        <v>21858.7</v>
      </c>
      <c r="G121" s="218">
        <v>0</v>
      </c>
      <c r="H121" s="218">
        <f>H123</f>
        <v>52000</v>
      </c>
      <c r="I121" s="218">
        <v>0</v>
      </c>
      <c r="J121" s="237">
        <f>J122+J123+J125</f>
        <v>63000</v>
      </c>
      <c r="K121" s="237">
        <v>0</v>
      </c>
      <c r="L121" s="218">
        <v>0</v>
      </c>
      <c r="M121" s="159">
        <v>0</v>
      </c>
      <c r="N121" s="159">
        <f>N123</f>
        <v>17100</v>
      </c>
      <c r="O121" s="218">
        <v>0</v>
      </c>
      <c r="P121" s="218">
        <v>0</v>
      </c>
      <c r="Q121" s="218">
        <v>0</v>
      </c>
      <c r="R121" s="331">
        <v>0</v>
      </c>
      <c r="S121" s="218">
        <v>0</v>
      </c>
      <c r="T121" s="128">
        <f t="shared" si="5"/>
        <v>342174.7</v>
      </c>
      <c r="U121" s="159">
        <f t="shared" si="4"/>
        <v>342174.7</v>
      </c>
      <c r="V121" s="52"/>
      <c r="W121" s="52"/>
      <c r="X121" s="52"/>
      <c r="Y121" s="52"/>
      <c r="Z121" s="52"/>
      <c r="AA121" s="52"/>
      <c r="AB121" s="52"/>
      <c r="AC121" s="52"/>
      <c r="AD121" s="52"/>
      <c r="AE121" s="52"/>
      <c r="AF121" s="52"/>
      <c r="AG121" s="52"/>
      <c r="AH121" s="52"/>
      <c r="AI121" s="52"/>
      <c r="AJ121" s="52"/>
      <c r="AK121" s="52"/>
      <c r="AL121" s="52"/>
      <c r="AM121" s="52"/>
      <c r="AN121" s="52"/>
      <c r="AO121" s="52"/>
      <c r="AP121" s="52"/>
      <c r="AQ121" s="52"/>
      <c r="AR121" s="52"/>
      <c r="AS121" s="52"/>
      <c r="AT121" s="52"/>
      <c r="AU121" s="52"/>
      <c r="AV121" s="52"/>
      <c r="AW121" s="52"/>
      <c r="AX121" s="52"/>
      <c r="AY121" s="52"/>
      <c r="AZ121" s="52"/>
      <c r="BA121" s="52"/>
      <c r="BB121" s="52"/>
      <c r="BC121" s="52"/>
      <c r="BD121" s="52"/>
      <c r="BE121" s="52"/>
      <c r="BF121" s="52"/>
      <c r="BG121" s="52"/>
      <c r="BH121" s="52"/>
      <c r="BI121" s="52"/>
      <c r="BJ121" s="52"/>
      <c r="BK121" s="52"/>
      <c r="BL121" s="52"/>
      <c r="BM121" s="52"/>
      <c r="BN121" s="52"/>
      <c r="BO121" s="52"/>
      <c r="BP121" s="52"/>
    </row>
    <row r="122" spans="1:68">
      <c r="A122" s="70">
        <v>32371</v>
      </c>
      <c r="B122" s="70" t="s">
        <v>117</v>
      </c>
      <c r="C122" s="122">
        <f t="shared" si="3"/>
        <v>25858.7</v>
      </c>
      <c r="D122" s="197">
        <v>0</v>
      </c>
      <c r="E122" s="160">
        <v>0</v>
      </c>
      <c r="F122" s="160">
        <v>15858.7</v>
      </c>
      <c r="G122" s="231">
        <v>0</v>
      </c>
      <c r="H122" s="231">
        <v>0</v>
      </c>
      <c r="I122" s="211">
        <v>0</v>
      </c>
      <c r="J122" s="238">
        <v>10000</v>
      </c>
      <c r="K122" s="238">
        <v>0</v>
      </c>
      <c r="L122" s="231">
        <v>0</v>
      </c>
      <c r="M122" s="142">
        <v>0</v>
      </c>
      <c r="N122" s="142">
        <v>0</v>
      </c>
      <c r="O122" s="231">
        <v>0</v>
      </c>
      <c r="P122" s="231">
        <v>0</v>
      </c>
      <c r="Q122" s="231">
        <v>0</v>
      </c>
      <c r="R122" s="231">
        <v>0</v>
      </c>
      <c r="S122" s="231">
        <v>0</v>
      </c>
      <c r="T122" s="122">
        <f t="shared" si="5"/>
        <v>25858.7</v>
      </c>
      <c r="U122" s="162">
        <f t="shared" si="4"/>
        <v>25858.7</v>
      </c>
    </row>
    <row r="123" spans="1:68">
      <c r="A123" s="70">
        <v>32372</v>
      </c>
      <c r="B123" s="70" t="s">
        <v>118</v>
      </c>
      <c r="C123" s="122">
        <f t="shared" si="3"/>
        <v>313316</v>
      </c>
      <c r="D123" s="197">
        <v>180000</v>
      </c>
      <c r="E123" s="160">
        <v>8216</v>
      </c>
      <c r="F123" s="160">
        <v>6000</v>
      </c>
      <c r="G123" s="231">
        <v>0</v>
      </c>
      <c r="H123" s="231">
        <v>52000</v>
      </c>
      <c r="I123" s="211">
        <v>0</v>
      </c>
      <c r="J123" s="238">
        <v>50000</v>
      </c>
      <c r="K123" s="238">
        <v>0</v>
      </c>
      <c r="L123" s="231">
        <v>0</v>
      </c>
      <c r="M123" s="142">
        <v>0</v>
      </c>
      <c r="N123" s="142">
        <v>17100</v>
      </c>
      <c r="O123" s="231">
        <v>0</v>
      </c>
      <c r="P123" s="231">
        <v>0</v>
      </c>
      <c r="Q123" s="231">
        <v>0</v>
      </c>
      <c r="R123" s="231">
        <v>0</v>
      </c>
      <c r="S123" s="231">
        <v>0</v>
      </c>
      <c r="T123" s="122">
        <f t="shared" si="5"/>
        <v>313316</v>
      </c>
      <c r="U123" s="162">
        <f t="shared" si="4"/>
        <v>313316</v>
      </c>
    </row>
    <row r="124" spans="1:68">
      <c r="A124" s="70">
        <v>32373</v>
      </c>
      <c r="B124" s="70" t="s">
        <v>119</v>
      </c>
      <c r="C124" s="122">
        <f t="shared" si="3"/>
        <v>0</v>
      </c>
      <c r="D124" s="197">
        <v>0</v>
      </c>
      <c r="E124" s="160">
        <v>0</v>
      </c>
      <c r="F124" s="231">
        <v>0</v>
      </c>
      <c r="G124" s="231">
        <v>0</v>
      </c>
      <c r="H124" s="231">
        <v>0</v>
      </c>
      <c r="I124" s="211">
        <v>0</v>
      </c>
      <c r="J124" s="238">
        <v>0</v>
      </c>
      <c r="K124" s="238">
        <v>0</v>
      </c>
      <c r="L124" s="231">
        <v>0</v>
      </c>
      <c r="M124" s="142">
        <v>0</v>
      </c>
      <c r="N124" s="142">
        <v>0</v>
      </c>
      <c r="O124" s="231">
        <v>0</v>
      </c>
      <c r="P124" s="231">
        <v>0</v>
      </c>
      <c r="Q124" s="231">
        <v>0</v>
      </c>
      <c r="R124" s="231">
        <v>0</v>
      </c>
      <c r="S124" s="231">
        <v>0</v>
      </c>
      <c r="T124" s="122">
        <f t="shared" si="5"/>
        <v>0</v>
      </c>
      <c r="U124" s="162">
        <f t="shared" si="4"/>
        <v>0</v>
      </c>
    </row>
    <row r="125" spans="1:68">
      <c r="A125" s="70">
        <v>32379</v>
      </c>
      <c r="B125" s="70" t="s">
        <v>120</v>
      </c>
      <c r="C125" s="122">
        <f t="shared" si="3"/>
        <v>3000</v>
      </c>
      <c r="D125" s="197">
        <v>0</v>
      </c>
      <c r="E125" s="160">
        <v>0</v>
      </c>
      <c r="F125" s="231">
        <v>0</v>
      </c>
      <c r="G125" s="231">
        <v>0</v>
      </c>
      <c r="H125" s="231">
        <v>0</v>
      </c>
      <c r="I125" s="211">
        <v>0</v>
      </c>
      <c r="J125" s="238">
        <v>3000</v>
      </c>
      <c r="K125" s="238">
        <v>0</v>
      </c>
      <c r="L125" s="231">
        <v>0</v>
      </c>
      <c r="M125" s="142">
        <v>0</v>
      </c>
      <c r="N125" s="142">
        <v>0</v>
      </c>
      <c r="O125" s="231">
        <v>0</v>
      </c>
      <c r="P125" s="231">
        <v>0</v>
      </c>
      <c r="Q125" s="231">
        <v>0</v>
      </c>
      <c r="R125" s="231">
        <v>0</v>
      </c>
      <c r="S125" s="231">
        <v>0</v>
      </c>
      <c r="T125" s="122">
        <f t="shared" si="5"/>
        <v>3000</v>
      </c>
      <c r="U125" s="162">
        <f t="shared" si="4"/>
        <v>3000</v>
      </c>
    </row>
    <row r="126" spans="1:68" s="65" customFormat="1">
      <c r="A126" s="68">
        <v>3238</v>
      </c>
      <c r="B126" s="68" t="s">
        <v>46</v>
      </c>
      <c r="C126" s="128">
        <f t="shared" si="3"/>
        <v>22000</v>
      </c>
      <c r="D126" s="195">
        <v>0</v>
      </c>
      <c r="E126" s="158">
        <f>E129</f>
        <v>17000</v>
      </c>
      <c r="F126" s="218">
        <v>0</v>
      </c>
      <c r="G126" s="218">
        <v>0</v>
      </c>
      <c r="H126" s="218">
        <v>0</v>
      </c>
      <c r="I126" s="218">
        <v>0</v>
      </c>
      <c r="J126" s="237">
        <f>J127+J129</f>
        <v>5000</v>
      </c>
      <c r="K126" s="237">
        <v>0</v>
      </c>
      <c r="L126" s="218">
        <v>0</v>
      </c>
      <c r="M126" s="159">
        <v>0</v>
      </c>
      <c r="N126" s="159">
        <v>0</v>
      </c>
      <c r="O126" s="218">
        <v>0</v>
      </c>
      <c r="P126" s="218">
        <v>0</v>
      </c>
      <c r="Q126" s="218">
        <v>0</v>
      </c>
      <c r="R126" s="331">
        <v>0</v>
      </c>
      <c r="S126" s="218">
        <v>0</v>
      </c>
      <c r="T126" s="128">
        <f t="shared" si="5"/>
        <v>22000</v>
      </c>
      <c r="U126" s="159">
        <f t="shared" si="4"/>
        <v>22000</v>
      </c>
      <c r="V126" s="52"/>
      <c r="W126" s="52"/>
      <c r="X126" s="52"/>
      <c r="Y126" s="52"/>
      <c r="Z126" s="52"/>
      <c r="AA126" s="52"/>
      <c r="AB126" s="52"/>
      <c r="AC126" s="52"/>
      <c r="AD126" s="52"/>
      <c r="AE126" s="52"/>
      <c r="AF126" s="52"/>
      <c r="AG126" s="52"/>
      <c r="AH126" s="52"/>
      <c r="AI126" s="52"/>
      <c r="AJ126" s="52"/>
      <c r="AK126" s="52"/>
      <c r="AL126" s="52"/>
      <c r="AM126" s="52"/>
      <c r="AN126" s="52"/>
      <c r="AO126" s="52"/>
      <c r="AP126" s="52"/>
      <c r="AQ126" s="52"/>
      <c r="AR126" s="52"/>
      <c r="AS126" s="52"/>
      <c r="AT126" s="52"/>
      <c r="AU126" s="52"/>
      <c r="AV126" s="52"/>
      <c r="AW126" s="52"/>
      <c r="AX126" s="52"/>
      <c r="AY126" s="52"/>
      <c r="AZ126" s="52"/>
      <c r="BA126" s="52"/>
      <c r="BB126" s="52"/>
      <c r="BC126" s="52"/>
      <c r="BD126" s="52"/>
      <c r="BE126" s="52"/>
      <c r="BF126" s="52"/>
      <c r="BG126" s="52"/>
      <c r="BH126" s="52"/>
      <c r="BI126" s="52"/>
      <c r="BJ126" s="52"/>
      <c r="BK126" s="52"/>
      <c r="BL126" s="52"/>
      <c r="BM126" s="52"/>
      <c r="BN126" s="52"/>
      <c r="BO126" s="52"/>
      <c r="BP126" s="52"/>
    </row>
    <row r="127" spans="1:68" s="52" customFormat="1">
      <c r="A127" s="72">
        <v>32381</v>
      </c>
      <c r="B127" s="72" t="s">
        <v>142</v>
      </c>
      <c r="C127" s="122">
        <f t="shared" si="3"/>
        <v>2000</v>
      </c>
      <c r="D127" s="199">
        <v>0</v>
      </c>
      <c r="E127" s="163">
        <v>0</v>
      </c>
      <c r="F127" s="227">
        <v>0</v>
      </c>
      <c r="G127" s="227">
        <v>0</v>
      </c>
      <c r="H127" s="227">
        <v>0</v>
      </c>
      <c r="I127" s="227">
        <v>0</v>
      </c>
      <c r="J127" s="238">
        <v>2000</v>
      </c>
      <c r="K127" s="238">
        <v>0</v>
      </c>
      <c r="L127" s="227">
        <v>0</v>
      </c>
      <c r="M127" s="164">
        <v>0</v>
      </c>
      <c r="N127" s="164">
        <v>0</v>
      </c>
      <c r="O127" s="227">
        <v>0</v>
      </c>
      <c r="P127" s="227">
        <v>0</v>
      </c>
      <c r="Q127" s="227">
        <v>0</v>
      </c>
      <c r="R127" s="332">
        <v>0</v>
      </c>
      <c r="S127" s="227">
        <v>0</v>
      </c>
      <c r="T127" s="122">
        <f t="shared" si="5"/>
        <v>2000</v>
      </c>
      <c r="U127" s="162">
        <f t="shared" si="4"/>
        <v>2000</v>
      </c>
    </row>
    <row r="128" spans="1:68">
      <c r="A128" s="70">
        <v>32382</v>
      </c>
      <c r="B128" s="70" t="s">
        <v>121</v>
      </c>
      <c r="C128" s="122">
        <f t="shared" si="3"/>
        <v>0</v>
      </c>
      <c r="D128" s="197">
        <v>0</v>
      </c>
      <c r="E128" s="160">
        <v>0</v>
      </c>
      <c r="F128" s="231">
        <v>0</v>
      </c>
      <c r="G128" s="231">
        <v>0</v>
      </c>
      <c r="H128" s="231">
        <v>0</v>
      </c>
      <c r="I128" s="211">
        <v>0</v>
      </c>
      <c r="J128" s="238">
        <v>0</v>
      </c>
      <c r="K128" s="238">
        <v>0</v>
      </c>
      <c r="L128" s="231">
        <v>0</v>
      </c>
      <c r="M128" s="142">
        <v>0</v>
      </c>
      <c r="N128" s="142">
        <v>0</v>
      </c>
      <c r="O128" s="231">
        <v>0</v>
      </c>
      <c r="P128" s="231">
        <v>0</v>
      </c>
      <c r="Q128" s="231">
        <v>0</v>
      </c>
      <c r="R128" s="231">
        <v>0</v>
      </c>
      <c r="S128" s="231">
        <v>0</v>
      </c>
      <c r="T128" s="122">
        <f t="shared" si="5"/>
        <v>0</v>
      </c>
      <c r="U128" s="162">
        <f t="shared" si="4"/>
        <v>0</v>
      </c>
    </row>
    <row r="129" spans="1:68">
      <c r="A129" s="70">
        <v>32389</v>
      </c>
      <c r="B129" s="70" t="s">
        <v>122</v>
      </c>
      <c r="C129" s="122">
        <f t="shared" si="3"/>
        <v>20000</v>
      </c>
      <c r="D129" s="197">
        <v>0</v>
      </c>
      <c r="E129" s="160">
        <v>17000</v>
      </c>
      <c r="F129" s="231">
        <v>0</v>
      </c>
      <c r="G129" s="231">
        <v>0</v>
      </c>
      <c r="H129" s="231">
        <v>0</v>
      </c>
      <c r="I129" s="211">
        <v>0</v>
      </c>
      <c r="J129" s="238">
        <v>3000</v>
      </c>
      <c r="K129" s="238">
        <v>0</v>
      </c>
      <c r="L129" s="231">
        <v>0</v>
      </c>
      <c r="M129" s="142">
        <v>0</v>
      </c>
      <c r="N129" s="142">
        <v>0</v>
      </c>
      <c r="O129" s="231">
        <v>0</v>
      </c>
      <c r="P129" s="231">
        <v>0</v>
      </c>
      <c r="Q129" s="231">
        <v>0</v>
      </c>
      <c r="R129" s="231">
        <v>0</v>
      </c>
      <c r="S129" s="231">
        <v>0</v>
      </c>
      <c r="T129" s="122">
        <f t="shared" si="5"/>
        <v>20000</v>
      </c>
      <c r="U129" s="162">
        <f t="shared" si="4"/>
        <v>20000</v>
      </c>
    </row>
    <row r="130" spans="1:68" s="65" customFormat="1">
      <c r="A130" s="68">
        <v>3239</v>
      </c>
      <c r="B130" s="68" t="s">
        <v>47</v>
      </c>
      <c r="C130" s="128">
        <f t="shared" si="3"/>
        <v>82350</v>
      </c>
      <c r="D130" s="195">
        <v>0</v>
      </c>
      <c r="E130" s="158">
        <f>E131+E134</f>
        <v>12000</v>
      </c>
      <c r="F130" s="218">
        <f>F136+F131</f>
        <v>16000</v>
      </c>
      <c r="G130" s="218">
        <v>0</v>
      </c>
      <c r="H130" s="218">
        <f>H131+H132+H135+H136</f>
        <v>23850</v>
      </c>
      <c r="I130" s="218">
        <v>0</v>
      </c>
      <c r="J130" s="237">
        <f>J131+J132+J133+J134+J136</f>
        <v>12500</v>
      </c>
      <c r="K130" s="237">
        <f>K131+K132+K133+K136</f>
        <v>18000</v>
      </c>
      <c r="L130" s="218">
        <v>0</v>
      </c>
      <c r="M130" s="159">
        <v>0</v>
      </c>
      <c r="N130" s="159">
        <v>0</v>
      </c>
      <c r="O130" s="218">
        <v>0</v>
      </c>
      <c r="P130" s="218">
        <v>0</v>
      </c>
      <c r="Q130" s="218">
        <v>0</v>
      </c>
      <c r="R130" s="331">
        <v>0</v>
      </c>
      <c r="S130" s="218">
        <v>0</v>
      </c>
      <c r="T130" s="128">
        <f t="shared" si="5"/>
        <v>82350</v>
      </c>
      <c r="U130" s="159">
        <f t="shared" si="4"/>
        <v>82350</v>
      </c>
      <c r="V130" s="52"/>
      <c r="W130" s="52"/>
      <c r="X130" s="52"/>
      <c r="Y130" s="52"/>
      <c r="Z130" s="52"/>
      <c r="AA130" s="52"/>
      <c r="AB130" s="52"/>
      <c r="AC130" s="52"/>
      <c r="AD130" s="52"/>
      <c r="AE130" s="52"/>
      <c r="AF130" s="52"/>
      <c r="AG130" s="52"/>
      <c r="AH130" s="52"/>
      <c r="AI130" s="52"/>
      <c r="AJ130" s="52"/>
      <c r="AK130" s="52"/>
      <c r="AL130" s="52"/>
      <c r="AM130" s="52"/>
      <c r="AN130" s="52"/>
      <c r="AO130" s="52"/>
      <c r="AP130" s="52"/>
      <c r="AQ130" s="52"/>
      <c r="AR130" s="52"/>
      <c r="AS130" s="52"/>
      <c r="AT130" s="52"/>
      <c r="AU130" s="52"/>
      <c r="AV130" s="52"/>
      <c r="AW130" s="52"/>
      <c r="AX130" s="52"/>
      <c r="AY130" s="52"/>
      <c r="AZ130" s="52"/>
      <c r="BA130" s="52"/>
      <c r="BB130" s="52"/>
      <c r="BC130" s="52"/>
      <c r="BD130" s="52"/>
      <c r="BE130" s="52"/>
      <c r="BF130" s="52"/>
      <c r="BG130" s="52"/>
      <c r="BH130" s="52"/>
      <c r="BI130" s="52"/>
      <c r="BJ130" s="52"/>
      <c r="BK130" s="52"/>
      <c r="BL130" s="52"/>
      <c r="BM130" s="52"/>
      <c r="BN130" s="52"/>
      <c r="BO130" s="52"/>
      <c r="BP130" s="52"/>
    </row>
    <row r="131" spans="1:68" ht="36.75">
      <c r="A131" s="70">
        <v>32391</v>
      </c>
      <c r="B131" s="71" t="s">
        <v>130</v>
      </c>
      <c r="C131" s="122">
        <f t="shared" si="3"/>
        <v>28100</v>
      </c>
      <c r="D131" s="197">
        <v>0</v>
      </c>
      <c r="E131" s="160">
        <v>2000</v>
      </c>
      <c r="F131" s="231">
        <v>5000</v>
      </c>
      <c r="G131" s="231">
        <v>0</v>
      </c>
      <c r="H131" s="231">
        <v>11100</v>
      </c>
      <c r="I131" s="211">
        <v>0</v>
      </c>
      <c r="J131" s="238">
        <v>2000</v>
      </c>
      <c r="K131" s="238">
        <v>8000</v>
      </c>
      <c r="L131" s="231">
        <v>0</v>
      </c>
      <c r="M131" s="142">
        <v>0</v>
      </c>
      <c r="N131" s="142">
        <v>0</v>
      </c>
      <c r="O131" s="231">
        <v>0</v>
      </c>
      <c r="P131" s="231">
        <v>0</v>
      </c>
      <c r="Q131" s="231">
        <v>0</v>
      </c>
      <c r="R131" s="231">
        <v>0</v>
      </c>
      <c r="S131" s="231">
        <v>0</v>
      </c>
      <c r="T131" s="122">
        <f t="shared" si="5"/>
        <v>28100</v>
      </c>
      <c r="U131" s="162">
        <f t="shared" si="4"/>
        <v>28100</v>
      </c>
    </row>
    <row r="132" spans="1:68">
      <c r="A132" s="70">
        <v>32392</v>
      </c>
      <c r="B132" s="70" t="s">
        <v>123</v>
      </c>
      <c r="C132" s="122">
        <f t="shared" si="3"/>
        <v>9000</v>
      </c>
      <c r="D132" s="197">
        <v>0</v>
      </c>
      <c r="E132" s="160">
        <v>0</v>
      </c>
      <c r="F132" s="231">
        <v>0</v>
      </c>
      <c r="G132" s="231">
        <v>0</v>
      </c>
      <c r="H132" s="231">
        <v>5000</v>
      </c>
      <c r="I132" s="211">
        <v>0</v>
      </c>
      <c r="J132" s="238">
        <v>1000</v>
      </c>
      <c r="K132" s="238">
        <v>3000</v>
      </c>
      <c r="L132" s="231">
        <v>0</v>
      </c>
      <c r="M132" s="142">
        <v>0</v>
      </c>
      <c r="N132" s="142">
        <v>0</v>
      </c>
      <c r="O132" s="231">
        <v>0</v>
      </c>
      <c r="P132" s="231">
        <v>0</v>
      </c>
      <c r="Q132" s="231">
        <v>0</v>
      </c>
      <c r="R132" s="231">
        <v>0</v>
      </c>
      <c r="S132" s="231">
        <v>0</v>
      </c>
      <c r="T132" s="122">
        <f t="shared" si="5"/>
        <v>9000</v>
      </c>
      <c r="U132" s="162">
        <f t="shared" si="4"/>
        <v>9000</v>
      </c>
    </row>
    <row r="133" spans="1:68">
      <c r="A133" s="70">
        <v>32394</v>
      </c>
      <c r="B133" s="70" t="s">
        <v>141</v>
      </c>
      <c r="C133" s="122">
        <f t="shared" si="3"/>
        <v>4500</v>
      </c>
      <c r="D133" s="197">
        <v>0</v>
      </c>
      <c r="E133" s="160">
        <v>0</v>
      </c>
      <c r="F133" s="231">
        <v>0</v>
      </c>
      <c r="G133" s="231">
        <v>0</v>
      </c>
      <c r="H133" s="231">
        <v>0</v>
      </c>
      <c r="I133" s="211">
        <v>0</v>
      </c>
      <c r="J133" s="238">
        <v>2500</v>
      </c>
      <c r="K133" s="238">
        <v>2000</v>
      </c>
      <c r="L133" s="231">
        <v>0</v>
      </c>
      <c r="M133" s="142">
        <v>0</v>
      </c>
      <c r="N133" s="142">
        <v>0</v>
      </c>
      <c r="O133" s="231">
        <v>0</v>
      </c>
      <c r="P133" s="231">
        <v>0</v>
      </c>
      <c r="Q133" s="231">
        <v>0</v>
      </c>
      <c r="R133" s="231">
        <v>0</v>
      </c>
      <c r="S133" s="231">
        <v>0</v>
      </c>
      <c r="T133" s="122">
        <f t="shared" si="5"/>
        <v>4500</v>
      </c>
      <c r="U133" s="162">
        <f t="shared" si="4"/>
        <v>4500</v>
      </c>
    </row>
    <row r="134" spans="1:68">
      <c r="A134" s="70">
        <v>32395</v>
      </c>
      <c r="B134" s="70" t="s">
        <v>148</v>
      </c>
      <c r="C134" s="122">
        <f t="shared" si="3"/>
        <v>15000</v>
      </c>
      <c r="D134" s="197">
        <v>0</v>
      </c>
      <c r="E134" s="160">
        <v>10000</v>
      </c>
      <c r="F134" s="231">
        <v>0</v>
      </c>
      <c r="G134" s="231">
        <v>0</v>
      </c>
      <c r="H134" s="231">
        <v>0</v>
      </c>
      <c r="I134" s="211">
        <v>0</v>
      </c>
      <c r="J134" s="238">
        <v>5000</v>
      </c>
      <c r="K134" s="238">
        <v>0</v>
      </c>
      <c r="L134" s="231">
        <v>0</v>
      </c>
      <c r="M134" s="142">
        <v>0</v>
      </c>
      <c r="N134" s="142">
        <v>0</v>
      </c>
      <c r="O134" s="231">
        <v>0</v>
      </c>
      <c r="P134" s="231">
        <v>0</v>
      </c>
      <c r="Q134" s="231">
        <v>0</v>
      </c>
      <c r="R134" s="231">
        <v>0</v>
      </c>
      <c r="S134" s="231">
        <v>0</v>
      </c>
      <c r="T134" s="122">
        <f t="shared" si="5"/>
        <v>15000</v>
      </c>
      <c r="U134" s="162">
        <f t="shared" si="4"/>
        <v>15000</v>
      </c>
    </row>
    <row r="135" spans="1:68">
      <c r="A135" s="70">
        <v>32396</v>
      </c>
      <c r="B135" s="70" t="s">
        <v>124</v>
      </c>
      <c r="C135" s="122">
        <f t="shared" si="3"/>
        <v>2600</v>
      </c>
      <c r="D135" s="197">
        <v>0</v>
      </c>
      <c r="E135" s="160">
        <v>0</v>
      </c>
      <c r="F135" s="231">
        <v>0</v>
      </c>
      <c r="G135" s="231">
        <v>0</v>
      </c>
      <c r="H135" s="231">
        <v>2600</v>
      </c>
      <c r="I135" s="211">
        <v>0</v>
      </c>
      <c r="J135" s="238">
        <v>0</v>
      </c>
      <c r="K135" s="238">
        <v>0</v>
      </c>
      <c r="L135" s="231">
        <v>0</v>
      </c>
      <c r="M135" s="142">
        <v>0</v>
      </c>
      <c r="N135" s="142">
        <v>0</v>
      </c>
      <c r="O135" s="231">
        <v>0</v>
      </c>
      <c r="P135" s="231">
        <v>0</v>
      </c>
      <c r="Q135" s="231">
        <v>0</v>
      </c>
      <c r="R135" s="231">
        <v>0</v>
      </c>
      <c r="S135" s="231">
        <v>0</v>
      </c>
      <c r="T135" s="122">
        <f t="shared" si="5"/>
        <v>2600</v>
      </c>
      <c r="U135" s="162">
        <f t="shared" si="4"/>
        <v>2600</v>
      </c>
    </row>
    <row r="136" spans="1:68">
      <c r="A136" s="70">
        <v>32399</v>
      </c>
      <c r="B136" s="70" t="s">
        <v>125</v>
      </c>
      <c r="C136" s="122">
        <f t="shared" si="3"/>
        <v>23150</v>
      </c>
      <c r="D136" s="197">
        <v>0</v>
      </c>
      <c r="E136" s="160">
        <v>0</v>
      </c>
      <c r="F136" s="231">
        <v>11000</v>
      </c>
      <c r="G136" s="231">
        <v>0</v>
      </c>
      <c r="H136" s="231">
        <v>5150</v>
      </c>
      <c r="I136" s="211">
        <v>0</v>
      </c>
      <c r="J136" s="238">
        <v>2000</v>
      </c>
      <c r="K136" s="238">
        <v>5000</v>
      </c>
      <c r="L136" s="231">
        <v>0</v>
      </c>
      <c r="M136" s="142">
        <v>0</v>
      </c>
      <c r="N136" s="142">
        <v>0</v>
      </c>
      <c r="O136" s="231">
        <v>0</v>
      </c>
      <c r="P136" s="231">
        <v>0</v>
      </c>
      <c r="Q136" s="231">
        <v>0</v>
      </c>
      <c r="R136" s="231">
        <v>0</v>
      </c>
      <c r="S136" s="231">
        <v>0</v>
      </c>
      <c r="T136" s="122">
        <f t="shared" si="5"/>
        <v>23150</v>
      </c>
      <c r="U136" s="162">
        <f t="shared" si="4"/>
        <v>23150</v>
      </c>
    </row>
    <row r="137" spans="1:68" s="56" customFormat="1">
      <c r="A137" s="59">
        <v>324</v>
      </c>
      <c r="B137" s="59" t="s">
        <v>27</v>
      </c>
      <c r="C137" s="130">
        <f t="shared" si="3"/>
        <v>52400</v>
      </c>
      <c r="D137" s="194">
        <v>0</v>
      </c>
      <c r="E137" s="157">
        <v>0</v>
      </c>
      <c r="F137" s="232">
        <v>0</v>
      </c>
      <c r="G137" s="232">
        <v>0</v>
      </c>
      <c r="H137" s="232">
        <v>0</v>
      </c>
      <c r="I137" s="212">
        <v>0</v>
      </c>
      <c r="J137" s="239">
        <f>J138</f>
        <v>11500</v>
      </c>
      <c r="K137" s="239">
        <f>K138</f>
        <v>18000</v>
      </c>
      <c r="L137" s="232">
        <v>0</v>
      </c>
      <c r="M137" s="143">
        <f>M138</f>
        <v>32500</v>
      </c>
      <c r="N137" s="143">
        <f>N138</f>
        <v>-9600</v>
      </c>
      <c r="O137" s="232">
        <v>0</v>
      </c>
      <c r="P137" s="232">
        <v>0</v>
      </c>
      <c r="Q137" s="232">
        <v>0</v>
      </c>
      <c r="R137" s="330">
        <v>0</v>
      </c>
      <c r="S137" s="232">
        <v>0</v>
      </c>
      <c r="T137" s="130">
        <f t="shared" si="5"/>
        <v>52400</v>
      </c>
      <c r="U137" s="143">
        <f t="shared" si="4"/>
        <v>52400</v>
      </c>
      <c r="V137" s="57"/>
      <c r="W137" s="57"/>
      <c r="X137" s="57"/>
      <c r="Y137" s="57"/>
      <c r="Z137" s="57"/>
      <c r="AA137" s="57"/>
      <c r="AB137" s="57"/>
      <c r="AC137" s="57"/>
      <c r="AD137" s="57"/>
      <c r="AE137" s="57"/>
      <c r="AF137" s="57"/>
      <c r="AG137" s="57"/>
      <c r="AH137" s="57"/>
      <c r="AI137" s="57"/>
      <c r="AJ137" s="57"/>
      <c r="AK137" s="57"/>
      <c r="AL137" s="57"/>
      <c r="AM137" s="57"/>
      <c r="AN137" s="57"/>
      <c r="AO137" s="57"/>
      <c r="AP137" s="57"/>
      <c r="AQ137" s="57"/>
      <c r="AR137" s="57"/>
      <c r="AS137" s="57"/>
      <c r="AT137" s="57"/>
      <c r="AU137" s="57"/>
      <c r="AV137" s="57"/>
      <c r="AW137" s="57"/>
      <c r="AX137" s="57"/>
      <c r="AY137" s="57"/>
      <c r="AZ137" s="57"/>
      <c r="BA137" s="57"/>
      <c r="BB137" s="57"/>
      <c r="BC137" s="57"/>
      <c r="BD137" s="57"/>
      <c r="BE137" s="57"/>
      <c r="BF137" s="57"/>
      <c r="BG137" s="57"/>
      <c r="BH137" s="57"/>
      <c r="BI137" s="57"/>
      <c r="BJ137" s="57"/>
      <c r="BK137" s="57"/>
      <c r="BL137" s="57"/>
      <c r="BM137" s="57"/>
      <c r="BN137" s="57"/>
      <c r="BO137" s="57"/>
      <c r="BP137" s="57"/>
    </row>
    <row r="138" spans="1:68" s="65" customFormat="1">
      <c r="A138" s="68">
        <v>3241</v>
      </c>
      <c r="B138" s="68" t="s">
        <v>27</v>
      </c>
      <c r="C138" s="128">
        <f t="shared" si="3"/>
        <v>52400</v>
      </c>
      <c r="D138" s="195">
        <v>0</v>
      </c>
      <c r="E138" s="158">
        <v>0</v>
      </c>
      <c r="F138" s="218">
        <v>0</v>
      </c>
      <c r="G138" s="218">
        <v>0</v>
      </c>
      <c r="H138" s="218">
        <v>0</v>
      </c>
      <c r="I138" s="218">
        <v>0</v>
      </c>
      <c r="J138" s="237">
        <f>J139+J140</f>
        <v>11500</v>
      </c>
      <c r="K138" s="237">
        <f>K139+K140</f>
        <v>18000</v>
      </c>
      <c r="L138" s="218">
        <v>0</v>
      </c>
      <c r="M138" s="159">
        <f>M139+M140</f>
        <v>32500</v>
      </c>
      <c r="N138" s="159">
        <f>N139+N140</f>
        <v>-9600</v>
      </c>
      <c r="O138" s="218">
        <v>0</v>
      </c>
      <c r="P138" s="218">
        <v>0</v>
      </c>
      <c r="Q138" s="218">
        <v>0</v>
      </c>
      <c r="R138" s="331">
        <v>0</v>
      </c>
      <c r="S138" s="218">
        <v>0</v>
      </c>
      <c r="T138" s="128">
        <f t="shared" si="5"/>
        <v>52400</v>
      </c>
      <c r="U138" s="159">
        <f t="shared" si="4"/>
        <v>52400</v>
      </c>
      <c r="V138" s="52"/>
      <c r="W138" s="52"/>
      <c r="X138" s="52"/>
      <c r="Y138" s="52"/>
      <c r="Z138" s="52"/>
      <c r="AA138" s="52"/>
      <c r="AB138" s="52"/>
      <c r="AC138" s="52"/>
      <c r="AD138" s="52"/>
      <c r="AE138" s="52"/>
      <c r="AF138" s="52"/>
      <c r="AG138" s="52"/>
      <c r="AH138" s="52"/>
      <c r="AI138" s="52"/>
      <c r="AJ138" s="52"/>
      <c r="AK138" s="52"/>
      <c r="AL138" s="52"/>
      <c r="AM138" s="52"/>
      <c r="AN138" s="52"/>
      <c r="AO138" s="52"/>
      <c r="AP138" s="52"/>
      <c r="AQ138" s="52"/>
      <c r="AR138" s="52"/>
      <c r="AS138" s="52"/>
      <c r="AT138" s="52"/>
      <c r="AU138" s="52"/>
      <c r="AV138" s="52"/>
      <c r="AW138" s="52"/>
      <c r="AX138" s="52"/>
      <c r="AY138" s="52"/>
      <c r="AZ138" s="52"/>
      <c r="BA138" s="52"/>
      <c r="BB138" s="52"/>
      <c r="BC138" s="52"/>
      <c r="BD138" s="52"/>
      <c r="BE138" s="52"/>
      <c r="BF138" s="52"/>
      <c r="BG138" s="52"/>
      <c r="BH138" s="52"/>
      <c r="BI138" s="52"/>
      <c r="BJ138" s="52"/>
      <c r="BK138" s="52"/>
      <c r="BL138" s="52"/>
      <c r="BM138" s="52"/>
      <c r="BN138" s="52"/>
      <c r="BO138" s="52"/>
      <c r="BP138" s="52"/>
    </row>
    <row r="139" spans="1:68">
      <c r="A139" s="70">
        <v>32411</v>
      </c>
      <c r="B139" s="70" t="s">
        <v>131</v>
      </c>
      <c r="C139" s="122">
        <f t="shared" si="3"/>
        <v>9400</v>
      </c>
      <c r="D139" s="197">
        <v>0</v>
      </c>
      <c r="E139" s="160">
        <v>0</v>
      </c>
      <c r="F139" s="231">
        <v>0</v>
      </c>
      <c r="G139" s="231">
        <v>0</v>
      </c>
      <c r="H139" s="231">
        <v>0</v>
      </c>
      <c r="I139" s="211">
        <v>0</v>
      </c>
      <c r="J139" s="238">
        <v>3500</v>
      </c>
      <c r="K139" s="238">
        <v>3000</v>
      </c>
      <c r="L139" s="231">
        <v>0</v>
      </c>
      <c r="M139" s="142">
        <v>2500</v>
      </c>
      <c r="N139" s="142">
        <v>400</v>
      </c>
      <c r="O139" s="231">
        <v>0</v>
      </c>
      <c r="P139" s="231">
        <v>0</v>
      </c>
      <c r="Q139" s="231">
        <v>0</v>
      </c>
      <c r="R139" s="231">
        <v>0</v>
      </c>
      <c r="S139" s="231">
        <v>0</v>
      </c>
      <c r="T139" s="122">
        <f t="shared" si="5"/>
        <v>9400</v>
      </c>
      <c r="U139" s="162">
        <f t="shared" si="4"/>
        <v>9400</v>
      </c>
    </row>
    <row r="140" spans="1:68">
      <c r="A140" s="70">
        <v>32412</v>
      </c>
      <c r="B140" s="70" t="s">
        <v>140</v>
      </c>
      <c r="C140" s="122">
        <f t="shared" si="3"/>
        <v>43000</v>
      </c>
      <c r="D140" s="197">
        <v>0</v>
      </c>
      <c r="E140" s="160">
        <v>0</v>
      </c>
      <c r="F140" s="231">
        <v>0</v>
      </c>
      <c r="G140" s="231">
        <v>0</v>
      </c>
      <c r="H140" s="231">
        <v>0</v>
      </c>
      <c r="I140" s="211">
        <v>0</v>
      </c>
      <c r="J140" s="238">
        <v>8000</v>
      </c>
      <c r="K140" s="238">
        <v>15000</v>
      </c>
      <c r="L140" s="231">
        <v>0</v>
      </c>
      <c r="M140" s="142">
        <v>30000</v>
      </c>
      <c r="N140" s="142">
        <v>-10000</v>
      </c>
      <c r="O140" s="231">
        <v>0</v>
      </c>
      <c r="P140" s="231">
        <v>0</v>
      </c>
      <c r="Q140" s="231">
        <v>0</v>
      </c>
      <c r="R140" s="231">
        <v>0</v>
      </c>
      <c r="S140" s="231">
        <v>0</v>
      </c>
      <c r="T140" s="122">
        <f t="shared" si="5"/>
        <v>43000</v>
      </c>
      <c r="U140" s="162">
        <f t="shared" si="4"/>
        <v>43000</v>
      </c>
    </row>
    <row r="141" spans="1:68" s="56" customFormat="1" ht="36.75">
      <c r="A141" s="59">
        <v>329</v>
      </c>
      <c r="B141" s="67" t="s">
        <v>2</v>
      </c>
      <c r="C141" s="130">
        <f t="shared" si="3"/>
        <v>123075</v>
      </c>
      <c r="D141" s="194">
        <f>D150</f>
        <v>14000</v>
      </c>
      <c r="E141" s="157">
        <f>E146+E155</f>
        <v>30000</v>
      </c>
      <c r="F141" s="232">
        <f>F155</f>
        <v>7875</v>
      </c>
      <c r="G141" s="232">
        <v>0</v>
      </c>
      <c r="H141" s="232">
        <v>0</v>
      </c>
      <c r="I141" s="212">
        <v>0</v>
      </c>
      <c r="J141" s="239">
        <f>J142+J146+J148+J150+J155</f>
        <v>54000</v>
      </c>
      <c r="K141" s="239">
        <f>K142+K150+K155</f>
        <v>11200</v>
      </c>
      <c r="L141" s="232">
        <v>0</v>
      </c>
      <c r="M141" s="232">
        <v>0</v>
      </c>
      <c r="N141" s="232">
        <v>0</v>
      </c>
      <c r="O141" s="232">
        <v>0</v>
      </c>
      <c r="P141" s="232">
        <f>P155</f>
        <v>6000</v>
      </c>
      <c r="Q141" s="232">
        <v>0</v>
      </c>
      <c r="R141" s="330">
        <v>0</v>
      </c>
      <c r="S141" s="232">
        <v>0</v>
      </c>
      <c r="T141" s="130">
        <f t="shared" si="5"/>
        <v>123075</v>
      </c>
      <c r="U141" s="143">
        <f t="shared" si="4"/>
        <v>123075</v>
      </c>
      <c r="V141" s="57"/>
      <c r="W141" s="57"/>
      <c r="X141" s="57"/>
      <c r="Y141" s="57"/>
      <c r="Z141" s="57"/>
      <c r="AA141" s="57"/>
      <c r="AB141" s="57"/>
      <c r="AC141" s="57"/>
      <c r="AD141" s="57"/>
      <c r="AE141" s="57"/>
      <c r="AF141" s="57"/>
      <c r="AG141" s="57"/>
      <c r="AH141" s="57"/>
      <c r="AI141" s="57"/>
      <c r="AJ141" s="57"/>
      <c r="AK141" s="57"/>
      <c r="AL141" s="57"/>
      <c r="AM141" s="57"/>
      <c r="AN141" s="57"/>
      <c r="AO141" s="57"/>
      <c r="AP141" s="57"/>
      <c r="AQ141" s="57"/>
      <c r="AR141" s="57"/>
      <c r="AS141" s="57"/>
      <c r="AT141" s="57"/>
      <c r="AU141" s="57"/>
      <c r="AV141" s="57"/>
      <c r="AW141" s="57"/>
      <c r="AX141" s="57"/>
      <c r="AY141" s="57"/>
      <c r="AZ141" s="57"/>
      <c r="BA141" s="57"/>
      <c r="BB141" s="57"/>
      <c r="BC141" s="57"/>
      <c r="BD141" s="57"/>
      <c r="BE141" s="57"/>
      <c r="BF141" s="57"/>
      <c r="BG141" s="57"/>
      <c r="BH141" s="57"/>
      <c r="BI141" s="57"/>
      <c r="BJ141" s="57"/>
      <c r="BK141" s="57"/>
      <c r="BL141" s="57"/>
      <c r="BM141" s="57"/>
      <c r="BN141" s="57"/>
      <c r="BO141" s="57"/>
      <c r="BP141" s="57"/>
    </row>
    <row r="142" spans="1:68" s="78" customFormat="1">
      <c r="A142" s="76">
        <v>3292</v>
      </c>
      <c r="B142" s="77" t="s">
        <v>57</v>
      </c>
      <c r="C142" s="128">
        <f t="shared" si="3"/>
        <v>26500</v>
      </c>
      <c r="D142" s="200">
        <v>0</v>
      </c>
      <c r="E142" s="165">
        <v>0</v>
      </c>
      <c r="F142" s="224">
        <v>0</v>
      </c>
      <c r="G142" s="224">
        <v>0</v>
      </c>
      <c r="H142" s="224">
        <v>0</v>
      </c>
      <c r="I142" s="224">
        <v>0</v>
      </c>
      <c r="J142" s="237">
        <f>J143+J144</f>
        <v>26000</v>
      </c>
      <c r="K142" s="313">
        <f>K145</f>
        <v>500</v>
      </c>
      <c r="L142" s="224">
        <v>0</v>
      </c>
      <c r="M142" s="224">
        <v>0</v>
      </c>
      <c r="N142" s="224">
        <v>0</v>
      </c>
      <c r="O142" s="224">
        <v>0</v>
      </c>
      <c r="P142" s="224">
        <v>0</v>
      </c>
      <c r="Q142" s="224">
        <v>0</v>
      </c>
      <c r="R142" s="334">
        <v>0</v>
      </c>
      <c r="S142" s="224">
        <v>0</v>
      </c>
      <c r="T142" s="128">
        <f t="shared" si="5"/>
        <v>26500</v>
      </c>
      <c r="U142" s="166">
        <f t="shared" si="4"/>
        <v>26500</v>
      </c>
      <c r="V142" s="57"/>
      <c r="W142" s="57"/>
      <c r="X142" s="57"/>
      <c r="Y142" s="57"/>
      <c r="Z142" s="57"/>
      <c r="AA142" s="57"/>
      <c r="AB142" s="57"/>
      <c r="AC142" s="57"/>
      <c r="AD142" s="57"/>
      <c r="AE142" s="57"/>
      <c r="AF142" s="57"/>
      <c r="AG142" s="57"/>
      <c r="AH142" s="57"/>
      <c r="AI142" s="57"/>
      <c r="AJ142" s="57"/>
      <c r="AK142" s="57"/>
      <c r="AL142" s="57"/>
      <c r="AM142" s="57"/>
      <c r="AN142" s="57"/>
      <c r="AO142" s="57"/>
      <c r="AP142" s="57"/>
      <c r="AQ142" s="57"/>
      <c r="AR142" s="57"/>
      <c r="AS142" s="57"/>
      <c r="AT142" s="57"/>
      <c r="AU142" s="57"/>
      <c r="AV142" s="57"/>
      <c r="AW142" s="57"/>
      <c r="AX142" s="57"/>
      <c r="AY142" s="57"/>
      <c r="AZ142" s="57"/>
      <c r="BA142" s="57"/>
      <c r="BB142" s="57"/>
      <c r="BC142" s="57"/>
      <c r="BD142" s="57"/>
      <c r="BE142" s="57"/>
      <c r="BF142" s="57"/>
      <c r="BG142" s="57"/>
      <c r="BH142" s="57"/>
      <c r="BI142" s="57"/>
      <c r="BJ142" s="57"/>
      <c r="BK142" s="57"/>
      <c r="BL142" s="57"/>
      <c r="BM142" s="57"/>
      <c r="BN142" s="57"/>
      <c r="BO142" s="57"/>
      <c r="BP142" s="57"/>
    </row>
    <row r="143" spans="1:68" s="57" customFormat="1" ht="36.75">
      <c r="A143" s="79">
        <v>32921</v>
      </c>
      <c r="B143" s="80" t="s">
        <v>138</v>
      </c>
      <c r="C143" s="122">
        <f t="shared" si="3"/>
        <v>8000</v>
      </c>
      <c r="D143" s="201">
        <v>0</v>
      </c>
      <c r="E143" s="167">
        <v>0</v>
      </c>
      <c r="F143" s="220">
        <v>0</v>
      </c>
      <c r="G143" s="220">
        <v>0</v>
      </c>
      <c r="H143" s="220">
        <v>0</v>
      </c>
      <c r="I143" s="220">
        <v>0</v>
      </c>
      <c r="J143" s="238">
        <v>8000</v>
      </c>
      <c r="K143" s="314">
        <v>0</v>
      </c>
      <c r="L143" s="220">
        <v>0</v>
      </c>
      <c r="M143" s="220">
        <v>0</v>
      </c>
      <c r="N143" s="220">
        <v>0</v>
      </c>
      <c r="O143" s="220">
        <v>0</v>
      </c>
      <c r="P143" s="220">
        <v>0</v>
      </c>
      <c r="Q143" s="220">
        <v>0</v>
      </c>
      <c r="R143" s="335">
        <v>0</v>
      </c>
      <c r="S143" s="220">
        <v>0</v>
      </c>
      <c r="T143" s="122">
        <f t="shared" si="5"/>
        <v>8000</v>
      </c>
      <c r="U143" s="150">
        <f t="shared" si="4"/>
        <v>8000</v>
      </c>
    </row>
    <row r="144" spans="1:68" s="57" customFormat="1" ht="36.75">
      <c r="A144" s="79">
        <v>32922</v>
      </c>
      <c r="B144" s="80" t="s">
        <v>139</v>
      </c>
      <c r="C144" s="122">
        <f t="shared" si="3"/>
        <v>18000</v>
      </c>
      <c r="D144" s="201">
        <v>0</v>
      </c>
      <c r="E144" s="167">
        <v>0</v>
      </c>
      <c r="F144" s="220">
        <v>0</v>
      </c>
      <c r="G144" s="220">
        <v>0</v>
      </c>
      <c r="H144" s="220">
        <v>0</v>
      </c>
      <c r="I144" s="220">
        <v>0</v>
      </c>
      <c r="J144" s="238">
        <v>18000</v>
      </c>
      <c r="K144" s="314">
        <v>0</v>
      </c>
      <c r="L144" s="220">
        <v>0</v>
      </c>
      <c r="M144" s="220">
        <v>0</v>
      </c>
      <c r="N144" s="220">
        <v>0</v>
      </c>
      <c r="O144" s="220">
        <v>0</v>
      </c>
      <c r="P144" s="220">
        <v>0</v>
      </c>
      <c r="Q144" s="220">
        <v>0</v>
      </c>
      <c r="R144" s="335">
        <v>0</v>
      </c>
      <c r="S144" s="220">
        <v>0</v>
      </c>
      <c r="T144" s="122">
        <f t="shared" si="5"/>
        <v>18000</v>
      </c>
      <c r="U144" s="150">
        <f t="shared" si="4"/>
        <v>18000</v>
      </c>
    </row>
    <row r="145" spans="1:68" s="56" customFormat="1">
      <c r="A145" s="81">
        <v>32923</v>
      </c>
      <c r="B145" s="82" t="s">
        <v>126</v>
      </c>
      <c r="C145" s="122">
        <f t="shared" si="3"/>
        <v>500</v>
      </c>
      <c r="D145" s="203">
        <v>0</v>
      </c>
      <c r="E145" s="169">
        <v>0</v>
      </c>
      <c r="F145" s="228">
        <v>0</v>
      </c>
      <c r="G145" s="228">
        <v>0</v>
      </c>
      <c r="H145" s="228">
        <v>0</v>
      </c>
      <c r="I145" s="228">
        <v>0</v>
      </c>
      <c r="J145" s="238">
        <v>0</v>
      </c>
      <c r="K145" s="314">
        <v>500</v>
      </c>
      <c r="L145" s="228">
        <v>0</v>
      </c>
      <c r="M145" s="228">
        <v>0</v>
      </c>
      <c r="N145" s="228">
        <v>0</v>
      </c>
      <c r="O145" s="228">
        <v>0</v>
      </c>
      <c r="P145" s="228">
        <v>0</v>
      </c>
      <c r="Q145" s="228">
        <v>0</v>
      </c>
      <c r="R145" s="228">
        <v>0</v>
      </c>
      <c r="S145" s="228">
        <v>0</v>
      </c>
      <c r="T145" s="122">
        <f t="shared" si="5"/>
        <v>500</v>
      </c>
      <c r="U145" s="150">
        <f t="shared" si="4"/>
        <v>500</v>
      </c>
      <c r="V145" s="57"/>
      <c r="W145" s="57"/>
      <c r="X145" s="57"/>
      <c r="Y145" s="57"/>
      <c r="Z145" s="57"/>
      <c r="AA145" s="57"/>
      <c r="AB145" s="57"/>
      <c r="AC145" s="57"/>
      <c r="AD145" s="57"/>
      <c r="AE145" s="57"/>
      <c r="AF145" s="57"/>
      <c r="AG145" s="57"/>
      <c r="AH145" s="57"/>
      <c r="AI145" s="57"/>
      <c r="AJ145" s="57"/>
      <c r="AK145" s="57"/>
      <c r="AL145" s="57"/>
      <c r="AM145" s="57"/>
      <c r="AN145" s="57"/>
      <c r="AO145" s="57"/>
      <c r="AP145" s="57"/>
      <c r="AQ145" s="57"/>
      <c r="AR145" s="57"/>
      <c r="AS145" s="57"/>
      <c r="AT145" s="57"/>
      <c r="AU145" s="57"/>
      <c r="AV145" s="57"/>
      <c r="AW145" s="57"/>
      <c r="AX145" s="57"/>
      <c r="AY145" s="57"/>
      <c r="AZ145" s="57"/>
      <c r="BA145" s="57"/>
      <c r="BB145" s="57"/>
      <c r="BC145" s="57"/>
      <c r="BD145" s="57"/>
      <c r="BE145" s="57"/>
      <c r="BF145" s="57"/>
      <c r="BG145" s="57"/>
      <c r="BH145" s="57"/>
      <c r="BI145" s="57"/>
      <c r="BJ145" s="57"/>
      <c r="BK145" s="57"/>
      <c r="BL145" s="57"/>
      <c r="BM145" s="57"/>
      <c r="BN145" s="57"/>
      <c r="BO145" s="57"/>
      <c r="BP145" s="57"/>
    </row>
    <row r="146" spans="1:68" s="78" customFormat="1">
      <c r="A146" s="76">
        <v>3293</v>
      </c>
      <c r="B146" s="77" t="s">
        <v>48</v>
      </c>
      <c r="C146" s="128">
        <f t="shared" si="3"/>
        <v>35000</v>
      </c>
      <c r="D146" s="200">
        <v>0</v>
      </c>
      <c r="E146" s="165">
        <f>E147</f>
        <v>25000</v>
      </c>
      <c r="F146" s="224">
        <v>0</v>
      </c>
      <c r="G146" s="224">
        <v>0</v>
      </c>
      <c r="H146" s="224">
        <v>0</v>
      </c>
      <c r="I146" s="224">
        <v>0</v>
      </c>
      <c r="J146" s="237">
        <f>J147</f>
        <v>10000</v>
      </c>
      <c r="K146" s="313">
        <v>0</v>
      </c>
      <c r="L146" s="224">
        <v>0</v>
      </c>
      <c r="M146" s="224">
        <v>0</v>
      </c>
      <c r="N146" s="224">
        <v>0</v>
      </c>
      <c r="O146" s="224">
        <v>0</v>
      </c>
      <c r="P146" s="224">
        <v>0</v>
      </c>
      <c r="Q146" s="224">
        <v>0</v>
      </c>
      <c r="R146" s="334">
        <v>0</v>
      </c>
      <c r="S146" s="224">
        <v>0</v>
      </c>
      <c r="T146" s="128">
        <f t="shared" si="5"/>
        <v>35000</v>
      </c>
      <c r="U146" s="166">
        <f t="shared" si="4"/>
        <v>35000</v>
      </c>
      <c r="V146" s="57"/>
      <c r="W146" s="57"/>
      <c r="X146" s="57"/>
      <c r="Y146" s="57"/>
      <c r="Z146" s="57"/>
      <c r="AA146" s="57"/>
      <c r="AB146" s="57"/>
      <c r="AC146" s="57"/>
      <c r="AD146" s="57"/>
      <c r="AE146" s="57"/>
      <c r="AF146" s="57"/>
      <c r="AG146" s="57"/>
      <c r="AH146" s="57"/>
      <c r="AI146" s="57"/>
      <c r="AJ146" s="57"/>
      <c r="AK146" s="57"/>
      <c r="AL146" s="57"/>
      <c r="AM146" s="57"/>
      <c r="AN146" s="57"/>
      <c r="AO146" s="57"/>
      <c r="AP146" s="57"/>
      <c r="AQ146" s="57"/>
      <c r="AR146" s="57"/>
      <c r="AS146" s="57"/>
      <c r="AT146" s="57"/>
      <c r="AU146" s="57"/>
      <c r="AV146" s="57"/>
      <c r="AW146" s="57"/>
      <c r="AX146" s="57"/>
      <c r="AY146" s="57"/>
      <c r="AZ146" s="57"/>
      <c r="BA146" s="57"/>
      <c r="BB146" s="57"/>
      <c r="BC146" s="57"/>
      <c r="BD146" s="57"/>
      <c r="BE146" s="57"/>
      <c r="BF146" s="57"/>
      <c r="BG146" s="57"/>
      <c r="BH146" s="57"/>
      <c r="BI146" s="57"/>
      <c r="BJ146" s="57"/>
      <c r="BK146" s="57"/>
      <c r="BL146" s="57"/>
      <c r="BM146" s="57"/>
      <c r="BN146" s="57"/>
      <c r="BO146" s="57"/>
      <c r="BP146" s="57"/>
    </row>
    <row r="147" spans="1:68" s="56" customFormat="1">
      <c r="A147" s="60">
        <v>32931</v>
      </c>
      <c r="B147" s="83" t="s">
        <v>48</v>
      </c>
      <c r="C147" s="122">
        <f t="shared" si="3"/>
        <v>35000</v>
      </c>
      <c r="D147" s="204">
        <v>0</v>
      </c>
      <c r="E147" s="151">
        <v>25000</v>
      </c>
      <c r="F147" s="233">
        <v>0</v>
      </c>
      <c r="G147" s="233">
        <v>0</v>
      </c>
      <c r="H147" s="233">
        <v>0</v>
      </c>
      <c r="I147" s="213">
        <v>0</v>
      </c>
      <c r="J147" s="238">
        <v>10000</v>
      </c>
      <c r="K147" s="314">
        <v>0</v>
      </c>
      <c r="L147" s="233">
        <v>0</v>
      </c>
      <c r="M147" s="233">
        <v>0</v>
      </c>
      <c r="N147" s="233">
        <v>0</v>
      </c>
      <c r="O147" s="233">
        <v>0</v>
      </c>
      <c r="P147" s="233">
        <v>0</v>
      </c>
      <c r="Q147" s="233">
        <v>0</v>
      </c>
      <c r="R147" s="233">
        <v>0</v>
      </c>
      <c r="S147" s="233">
        <v>0</v>
      </c>
      <c r="T147" s="122">
        <f t="shared" si="5"/>
        <v>35000</v>
      </c>
      <c r="U147" s="150">
        <f t="shared" si="4"/>
        <v>35000</v>
      </c>
      <c r="V147" s="57"/>
      <c r="W147" s="57"/>
      <c r="X147" s="57"/>
      <c r="Y147" s="57"/>
      <c r="Z147" s="57"/>
      <c r="AA147" s="57"/>
      <c r="AB147" s="57"/>
      <c r="AC147" s="57"/>
      <c r="AD147" s="57"/>
      <c r="AE147" s="57"/>
      <c r="AF147" s="57"/>
      <c r="AG147" s="57"/>
      <c r="AH147" s="57"/>
      <c r="AI147" s="57"/>
      <c r="AJ147" s="57"/>
      <c r="AK147" s="57"/>
      <c r="AL147" s="57"/>
      <c r="AM147" s="57"/>
      <c r="AN147" s="57"/>
      <c r="AO147" s="57"/>
      <c r="AP147" s="57"/>
      <c r="AQ147" s="57"/>
      <c r="AR147" s="57"/>
      <c r="AS147" s="57"/>
      <c r="AT147" s="57"/>
      <c r="AU147" s="57"/>
      <c r="AV147" s="57"/>
      <c r="AW147" s="57"/>
      <c r="AX147" s="57"/>
      <c r="AY147" s="57"/>
      <c r="AZ147" s="57"/>
      <c r="BA147" s="57"/>
      <c r="BB147" s="57"/>
      <c r="BC147" s="57"/>
      <c r="BD147" s="57"/>
      <c r="BE147" s="57"/>
      <c r="BF147" s="57"/>
      <c r="BG147" s="57"/>
      <c r="BH147" s="57"/>
      <c r="BI147" s="57"/>
      <c r="BJ147" s="57"/>
      <c r="BK147" s="57"/>
      <c r="BL147" s="57"/>
      <c r="BM147" s="57"/>
      <c r="BN147" s="57"/>
      <c r="BO147" s="57"/>
      <c r="BP147" s="57"/>
    </row>
    <row r="148" spans="1:68" s="65" customFormat="1">
      <c r="A148" s="76">
        <v>3294</v>
      </c>
      <c r="B148" s="77" t="s">
        <v>49</v>
      </c>
      <c r="C148" s="128">
        <f t="shared" si="3"/>
        <v>2000</v>
      </c>
      <c r="D148" s="200">
        <v>0</v>
      </c>
      <c r="E148" s="165">
        <v>0</v>
      </c>
      <c r="F148" s="224">
        <v>0</v>
      </c>
      <c r="G148" s="224">
        <v>0</v>
      </c>
      <c r="H148" s="224">
        <v>0</v>
      </c>
      <c r="I148" s="224">
        <v>0</v>
      </c>
      <c r="J148" s="237">
        <f>J149</f>
        <v>2000</v>
      </c>
      <c r="K148" s="313">
        <v>0</v>
      </c>
      <c r="L148" s="224">
        <v>0</v>
      </c>
      <c r="M148" s="224">
        <v>0</v>
      </c>
      <c r="N148" s="224">
        <v>0</v>
      </c>
      <c r="O148" s="224">
        <v>0</v>
      </c>
      <c r="P148" s="224">
        <v>0</v>
      </c>
      <c r="Q148" s="224">
        <v>0</v>
      </c>
      <c r="R148" s="334">
        <v>0</v>
      </c>
      <c r="S148" s="224">
        <v>0</v>
      </c>
      <c r="T148" s="128">
        <f t="shared" si="5"/>
        <v>2000</v>
      </c>
      <c r="U148" s="166">
        <f t="shared" si="4"/>
        <v>2000</v>
      </c>
      <c r="V148" s="52"/>
      <c r="W148" s="52"/>
      <c r="X148" s="52"/>
      <c r="Y148" s="52"/>
      <c r="Z148" s="52"/>
      <c r="AA148" s="52"/>
      <c r="AB148" s="52"/>
      <c r="AC148" s="52"/>
      <c r="AD148" s="52"/>
      <c r="AE148" s="52"/>
      <c r="AF148" s="52"/>
      <c r="AG148" s="52"/>
      <c r="AH148" s="52"/>
      <c r="AI148" s="52"/>
      <c r="AJ148" s="52"/>
      <c r="AK148" s="52"/>
      <c r="AL148" s="52"/>
      <c r="AM148" s="52"/>
      <c r="AN148" s="52"/>
      <c r="AO148" s="52"/>
      <c r="AP148" s="52"/>
      <c r="AQ148" s="52"/>
      <c r="AR148" s="52"/>
      <c r="AS148" s="52"/>
      <c r="AT148" s="52"/>
      <c r="AU148" s="52"/>
      <c r="AV148" s="52"/>
      <c r="AW148" s="52"/>
      <c r="AX148" s="52"/>
      <c r="AY148" s="52"/>
      <c r="AZ148" s="52"/>
      <c r="BA148" s="52"/>
      <c r="BB148" s="52"/>
      <c r="BC148" s="52"/>
      <c r="BD148" s="52"/>
      <c r="BE148" s="52"/>
      <c r="BF148" s="52"/>
      <c r="BG148" s="52"/>
      <c r="BH148" s="52"/>
      <c r="BI148" s="52"/>
      <c r="BJ148" s="52"/>
      <c r="BK148" s="52"/>
      <c r="BL148" s="52"/>
      <c r="BM148" s="52"/>
      <c r="BN148" s="52"/>
      <c r="BO148" s="52"/>
      <c r="BP148" s="52"/>
    </row>
    <row r="149" spans="1:68">
      <c r="A149" s="60">
        <v>32941</v>
      </c>
      <c r="B149" s="83" t="s">
        <v>127</v>
      </c>
      <c r="C149" s="122">
        <f t="shared" si="3"/>
        <v>2000</v>
      </c>
      <c r="D149" s="204">
        <v>0</v>
      </c>
      <c r="E149" s="151">
        <v>0</v>
      </c>
      <c r="F149" s="233">
        <v>0</v>
      </c>
      <c r="G149" s="233">
        <v>0</v>
      </c>
      <c r="H149" s="233">
        <v>0</v>
      </c>
      <c r="I149" s="213">
        <v>0</v>
      </c>
      <c r="J149" s="238">
        <v>2000</v>
      </c>
      <c r="K149" s="314">
        <v>0</v>
      </c>
      <c r="L149" s="233">
        <v>0</v>
      </c>
      <c r="M149" s="233">
        <v>0</v>
      </c>
      <c r="N149" s="233">
        <v>0</v>
      </c>
      <c r="O149" s="233">
        <v>0</v>
      </c>
      <c r="P149" s="233">
        <v>0</v>
      </c>
      <c r="Q149" s="233">
        <v>0</v>
      </c>
      <c r="R149" s="233">
        <v>0</v>
      </c>
      <c r="S149" s="233">
        <v>0</v>
      </c>
      <c r="T149" s="122">
        <f t="shared" si="5"/>
        <v>2000</v>
      </c>
      <c r="U149" s="150">
        <f t="shared" si="4"/>
        <v>2000</v>
      </c>
    </row>
    <row r="150" spans="1:68" s="65" customFormat="1">
      <c r="A150" s="68">
        <v>3295</v>
      </c>
      <c r="B150" s="84" t="s">
        <v>58</v>
      </c>
      <c r="C150" s="128">
        <f t="shared" si="3"/>
        <v>19700</v>
      </c>
      <c r="D150" s="196">
        <f>D152</f>
        <v>14000</v>
      </c>
      <c r="E150" s="158">
        <v>0</v>
      </c>
      <c r="F150" s="218">
        <v>0</v>
      </c>
      <c r="G150" s="218">
        <v>0</v>
      </c>
      <c r="H150" s="218">
        <v>0</v>
      </c>
      <c r="I150" s="218">
        <v>0</v>
      </c>
      <c r="J150" s="237">
        <f>J153</f>
        <v>5000</v>
      </c>
      <c r="K150" s="237">
        <f>K151+K154</f>
        <v>700</v>
      </c>
      <c r="L150" s="218">
        <v>0</v>
      </c>
      <c r="M150" s="218">
        <v>0</v>
      </c>
      <c r="N150" s="218">
        <v>0</v>
      </c>
      <c r="O150" s="218">
        <v>0</v>
      </c>
      <c r="P150" s="218">
        <v>0</v>
      </c>
      <c r="Q150" s="218">
        <v>0</v>
      </c>
      <c r="R150" s="331">
        <v>0</v>
      </c>
      <c r="S150" s="218">
        <v>0</v>
      </c>
      <c r="T150" s="128">
        <f t="shared" si="5"/>
        <v>19700</v>
      </c>
      <c r="U150" s="159">
        <f t="shared" si="4"/>
        <v>19700</v>
      </c>
      <c r="V150" s="52"/>
      <c r="W150" s="52"/>
      <c r="X150" s="52"/>
      <c r="Y150" s="52"/>
      <c r="Z150" s="52"/>
      <c r="AA150" s="52"/>
      <c r="AB150" s="52"/>
      <c r="AC150" s="52"/>
      <c r="AD150" s="52"/>
      <c r="AE150" s="52"/>
      <c r="AF150" s="52"/>
      <c r="AG150" s="52"/>
      <c r="AH150" s="52"/>
      <c r="AI150" s="52"/>
      <c r="AJ150" s="52"/>
      <c r="AK150" s="52"/>
      <c r="AL150" s="52"/>
      <c r="AM150" s="52"/>
      <c r="AN150" s="52"/>
      <c r="AO150" s="52"/>
      <c r="AP150" s="52"/>
      <c r="AQ150" s="52"/>
      <c r="AR150" s="52"/>
      <c r="AS150" s="52"/>
      <c r="AT150" s="52"/>
      <c r="AU150" s="52"/>
      <c r="AV150" s="52"/>
      <c r="AW150" s="52"/>
      <c r="AX150" s="52"/>
      <c r="AY150" s="52"/>
      <c r="AZ150" s="52"/>
      <c r="BA150" s="52"/>
      <c r="BB150" s="52"/>
      <c r="BC150" s="52"/>
      <c r="BD150" s="52"/>
      <c r="BE150" s="52"/>
      <c r="BF150" s="52"/>
      <c r="BG150" s="52"/>
      <c r="BH150" s="52"/>
      <c r="BI150" s="52"/>
      <c r="BJ150" s="52"/>
      <c r="BK150" s="52"/>
      <c r="BL150" s="52"/>
      <c r="BM150" s="52"/>
      <c r="BN150" s="52"/>
      <c r="BO150" s="52"/>
      <c r="BP150" s="52"/>
    </row>
    <row r="151" spans="1:68" s="52" customFormat="1">
      <c r="A151" s="79">
        <v>32952</v>
      </c>
      <c r="B151" s="85" t="s">
        <v>198</v>
      </c>
      <c r="C151" s="122">
        <f t="shared" si="3"/>
        <v>250</v>
      </c>
      <c r="D151" s="220">
        <v>0</v>
      </c>
      <c r="E151" s="167">
        <v>0</v>
      </c>
      <c r="F151" s="220">
        <v>0</v>
      </c>
      <c r="G151" s="220">
        <v>0</v>
      </c>
      <c r="H151" s="220">
        <v>0</v>
      </c>
      <c r="I151" s="220">
        <v>0</v>
      </c>
      <c r="J151" s="244">
        <v>0</v>
      </c>
      <c r="K151" s="315">
        <v>250</v>
      </c>
      <c r="L151" s="220">
        <v>0</v>
      </c>
      <c r="M151" s="220">
        <v>0</v>
      </c>
      <c r="N151" s="220">
        <v>0</v>
      </c>
      <c r="O151" s="220">
        <v>0</v>
      </c>
      <c r="P151" s="220">
        <v>0</v>
      </c>
      <c r="Q151" s="220">
        <v>0</v>
      </c>
      <c r="R151" s="344">
        <v>0</v>
      </c>
      <c r="S151" s="220">
        <v>0</v>
      </c>
      <c r="T151" s="122">
        <v>0</v>
      </c>
      <c r="U151" s="168">
        <v>0</v>
      </c>
    </row>
    <row r="152" spans="1:68" s="52" customFormat="1">
      <c r="A152" s="79">
        <v>32955</v>
      </c>
      <c r="B152" s="85" t="s">
        <v>157</v>
      </c>
      <c r="C152" s="122">
        <f t="shared" si="3"/>
        <v>14000</v>
      </c>
      <c r="D152" s="202">
        <v>14000</v>
      </c>
      <c r="E152" s="167">
        <v>0</v>
      </c>
      <c r="F152" s="220">
        <v>0</v>
      </c>
      <c r="G152" s="220">
        <v>0</v>
      </c>
      <c r="H152" s="220">
        <v>0</v>
      </c>
      <c r="I152" s="220">
        <v>0</v>
      </c>
      <c r="J152" s="244">
        <v>0</v>
      </c>
      <c r="K152" s="315">
        <v>0</v>
      </c>
      <c r="L152" s="220">
        <v>0</v>
      </c>
      <c r="M152" s="220">
        <v>0</v>
      </c>
      <c r="N152" s="220">
        <v>0</v>
      </c>
      <c r="O152" s="220">
        <v>0</v>
      </c>
      <c r="P152" s="220">
        <v>0</v>
      </c>
      <c r="Q152" s="220">
        <v>0</v>
      </c>
      <c r="R152" s="335">
        <v>0</v>
      </c>
      <c r="S152" s="220">
        <v>0</v>
      </c>
      <c r="T152" s="122">
        <f t="shared" si="5"/>
        <v>14000</v>
      </c>
      <c r="U152" s="168">
        <f t="shared" si="4"/>
        <v>14000</v>
      </c>
    </row>
    <row r="153" spans="1:68" s="52" customFormat="1">
      <c r="A153" s="79">
        <v>32953</v>
      </c>
      <c r="B153" s="85" t="s">
        <v>137</v>
      </c>
      <c r="C153" s="122">
        <f t="shared" si="3"/>
        <v>5000</v>
      </c>
      <c r="D153" s="202">
        <v>0</v>
      </c>
      <c r="E153" s="167">
        <v>0</v>
      </c>
      <c r="F153" s="220">
        <v>0</v>
      </c>
      <c r="G153" s="220">
        <v>0</v>
      </c>
      <c r="H153" s="220">
        <v>0</v>
      </c>
      <c r="I153" s="220">
        <v>0</v>
      </c>
      <c r="J153" s="238">
        <v>5000</v>
      </c>
      <c r="K153" s="314">
        <v>0</v>
      </c>
      <c r="L153" s="220">
        <v>0</v>
      </c>
      <c r="M153" s="220">
        <v>0</v>
      </c>
      <c r="N153" s="220">
        <v>0</v>
      </c>
      <c r="O153" s="220">
        <v>0</v>
      </c>
      <c r="P153" s="220">
        <v>0</v>
      </c>
      <c r="Q153" s="220">
        <v>0</v>
      </c>
      <c r="R153" s="335">
        <v>0</v>
      </c>
      <c r="S153" s="220">
        <v>0</v>
      </c>
      <c r="T153" s="122">
        <f t="shared" si="5"/>
        <v>5000</v>
      </c>
      <c r="U153" s="150">
        <f t="shared" si="4"/>
        <v>5000</v>
      </c>
    </row>
    <row r="154" spans="1:68" s="52" customFormat="1">
      <c r="A154" s="79">
        <v>32959</v>
      </c>
      <c r="B154" s="85" t="s">
        <v>199</v>
      </c>
      <c r="C154" s="122">
        <f t="shared" si="3"/>
        <v>450</v>
      </c>
      <c r="D154" s="220">
        <v>0</v>
      </c>
      <c r="E154" s="167">
        <v>0</v>
      </c>
      <c r="F154" s="220">
        <v>0</v>
      </c>
      <c r="G154" s="220">
        <v>0</v>
      </c>
      <c r="H154" s="220">
        <v>0</v>
      </c>
      <c r="I154" s="220">
        <v>0</v>
      </c>
      <c r="J154" s="238">
        <v>0</v>
      </c>
      <c r="K154" s="314">
        <v>450</v>
      </c>
      <c r="L154" s="220">
        <v>0</v>
      </c>
      <c r="M154" s="220">
        <v>0</v>
      </c>
      <c r="N154" s="220">
        <v>0</v>
      </c>
      <c r="O154" s="220">
        <v>0</v>
      </c>
      <c r="P154" s="220">
        <v>0</v>
      </c>
      <c r="Q154" s="220">
        <v>0</v>
      </c>
      <c r="R154" s="335">
        <v>0</v>
      </c>
      <c r="S154" s="220">
        <v>0</v>
      </c>
      <c r="T154" s="122">
        <v>0</v>
      </c>
      <c r="U154" s="150">
        <v>0</v>
      </c>
    </row>
    <row r="155" spans="1:68" s="65" customFormat="1" ht="36.75">
      <c r="A155" s="76">
        <v>3299</v>
      </c>
      <c r="B155" s="77" t="s">
        <v>2</v>
      </c>
      <c r="C155" s="128">
        <f t="shared" si="3"/>
        <v>39875</v>
      </c>
      <c r="D155" s="200">
        <v>0</v>
      </c>
      <c r="E155" s="165">
        <f>E156+E157</f>
        <v>5000</v>
      </c>
      <c r="F155" s="224">
        <f>F157</f>
        <v>7875</v>
      </c>
      <c r="G155" s="224">
        <v>0</v>
      </c>
      <c r="H155" s="224">
        <v>0</v>
      </c>
      <c r="I155" s="224">
        <v>0</v>
      </c>
      <c r="J155" s="237">
        <f>J156+J157</f>
        <v>11000</v>
      </c>
      <c r="K155" s="313">
        <f>K157</f>
        <v>10000</v>
      </c>
      <c r="L155" s="224">
        <v>0</v>
      </c>
      <c r="M155" s="224">
        <v>0</v>
      </c>
      <c r="N155" s="224">
        <v>0</v>
      </c>
      <c r="O155" s="224">
        <v>0</v>
      </c>
      <c r="P155" s="224">
        <f>P157</f>
        <v>6000</v>
      </c>
      <c r="Q155" s="224">
        <v>0</v>
      </c>
      <c r="R155" s="334">
        <v>0</v>
      </c>
      <c r="S155" s="224">
        <v>0</v>
      </c>
      <c r="T155" s="128">
        <f t="shared" si="5"/>
        <v>39875</v>
      </c>
      <c r="U155" s="166">
        <f t="shared" si="4"/>
        <v>39875</v>
      </c>
      <c r="V155" s="52"/>
      <c r="W155" s="52"/>
      <c r="X155" s="52"/>
      <c r="Y155" s="52"/>
      <c r="Z155" s="52"/>
      <c r="AA155" s="52"/>
      <c r="AB155" s="52"/>
      <c r="AC155" s="52"/>
      <c r="AD155" s="52"/>
      <c r="AE155" s="52"/>
      <c r="AF155" s="52"/>
      <c r="AG155" s="52"/>
      <c r="AH155" s="52"/>
      <c r="AI155" s="52"/>
      <c r="AJ155" s="52"/>
      <c r="AK155" s="52"/>
      <c r="AL155" s="52"/>
      <c r="AM155" s="52"/>
      <c r="AN155" s="52"/>
      <c r="AO155" s="52"/>
      <c r="AP155" s="52"/>
      <c r="AQ155" s="52"/>
      <c r="AR155" s="52"/>
      <c r="AS155" s="52"/>
      <c r="AT155" s="52"/>
      <c r="AU155" s="52"/>
      <c r="AV155" s="52"/>
      <c r="AW155" s="52"/>
      <c r="AX155" s="52"/>
      <c r="AY155" s="52"/>
      <c r="AZ155" s="52"/>
      <c r="BA155" s="52"/>
      <c r="BB155" s="52"/>
      <c r="BC155" s="52"/>
      <c r="BD155" s="52"/>
      <c r="BE155" s="52"/>
      <c r="BF155" s="52"/>
      <c r="BG155" s="52"/>
      <c r="BH155" s="52"/>
      <c r="BI155" s="52"/>
      <c r="BJ155" s="52"/>
      <c r="BK155" s="52"/>
      <c r="BL155" s="52"/>
      <c r="BM155" s="52"/>
      <c r="BN155" s="52"/>
      <c r="BO155" s="52"/>
      <c r="BP155" s="52"/>
    </row>
    <row r="156" spans="1:68" ht="54.75">
      <c r="A156" s="60">
        <v>32991</v>
      </c>
      <c r="B156" s="83" t="s">
        <v>129</v>
      </c>
      <c r="C156" s="122">
        <f t="shared" si="3"/>
        <v>7000</v>
      </c>
      <c r="D156" s="204">
        <v>0</v>
      </c>
      <c r="E156" s="151">
        <v>2000</v>
      </c>
      <c r="F156" s="233">
        <v>0</v>
      </c>
      <c r="G156" s="233">
        <v>0</v>
      </c>
      <c r="H156" s="233">
        <v>0</v>
      </c>
      <c r="I156" s="213">
        <v>0</v>
      </c>
      <c r="J156" s="238">
        <v>5000</v>
      </c>
      <c r="K156" s="314">
        <v>0</v>
      </c>
      <c r="L156" s="233">
        <v>0</v>
      </c>
      <c r="M156" s="233">
        <v>0</v>
      </c>
      <c r="N156" s="233">
        <v>0</v>
      </c>
      <c r="O156" s="233">
        <v>0</v>
      </c>
      <c r="P156" s="233">
        <v>0</v>
      </c>
      <c r="Q156" s="233">
        <v>0</v>
      </c>
      <c r="R156" s="233">
        <v>0</v>
      </c>
      <c r="S156" s="233">
        <v>0</v>
      </c>
      <c r="T156" s="122">
        <f t="shared" si="5"/>
        <v>7000</v>
      </c>
      <c r="U156" s="150">
        <f t="shared" si="4"/>
        <v>7000</v>
      </c>
    </row>
    <row r="157" spans="1:68" ht="36.75">
      <c r="A157" s="60">
        <v>32999</v>
      </c>
      <c r="B157" s="83" t="s">
        <v>2</v>
      </c>
      <c r="C157" s="131">
        <f t="shared" si="3"/>
        <v>32875</v>
      </c>
      <c r="D157" s="204">
        <v>0</v>
      </c>
      <c r="E157" s="151">
        <v>3000</v>
      </c>
      <c r="F157" s="233">
        <v>7875</v>
      </c>
      <c r="G157" s="233">
        <v>0</v>
      </c>
      <c r="H157" s="233">
        <v>0</v>
      </c>
      <c r="I157" s="213">
        <v>0</v>
      </c>
      <c r="J157" s="238">
        <v>6000</v>
      </c>
      <c r="K157" s="314">
        <v>10000</v>
      </c>
      <c r="L157" s="233">
        <v>0</v>
      </c>
      <c r="M157" s="233">
        <v>0</v>
      </c>
      <c r="N157" s="233">
        <v>0</v>
      </c>
      <c r="O157" s="233">
        <v>0</v>
      </c>
      <c r="P157" s="233">
        <v>6000</v>
      </c>
      <c r="Q157" s="233">
        <v>0</v>
      </c>
      <c r="R157" s="233">
        <v>0</v>
      </c>
      <c r="S157" s="233">
        <v>0</v>
      </c>
      <c r="T157" s="131">
        <f t="shared" si="5"/>
        <v>32875</v>
      </c>
      <c r="U157" s="150">
        <f t="shared" si="4"/>
        <v>32875</v>
      </c>
    </row>
    <row r="158" spans="1:68" ht="19.5" thickBot="1">
      <c r="A158" s="53">
        <v>34</v>
      </c>
      <c r="B158" s="53" t="s">
        <v>5</v>
      </c>
      <c r="C158" s="181">
        <f t="shared" si="3"/>
        <v>7430</v>
      </c>
      <c r="D158" s="182">
        <v>0</v>
      </c>
      <c r="E158" s="152">
        <f t="shared" ref="E158:F160" si="6">E159</f>
        <v>3000</v>
      </c>
      <c r="F158" s="229">
        <f t="shared" si="6"/>
        <v>1000</v>
      </c>
      <c r="G158" s="229">
        <v>0</v>
      </c>
      <c r="H158" s="229">
        <v>0</v>
      </c>
      <c r="I158" s="209">
        <v>0</v>
      </c>
      <c r="J158" s="240">
        <f>J159</f>
        <v>3150</v>
      </c>
      <c r="K158" s="240">
        <f>K159</f>
        <v>280</v>
      </c>
      <c r="L158" s="229">
        <v>0</v>
      </c>
      <c r="M158" s="229">
        <v>0</v>
      </c>
      <c r="N158" s="229">
        <v>0</v>
      </c>
      <c r="O158" s="229">
        <v>0</v>
      </c>
      <c r="P158" s="229">
        <v>0</v>
      </c>
      <c r="Q158" s="229">
        <v>0</v>
      </c>
      <c r="R158" s="336">
        <v>0</v>
      </c>
      <c r="S158" s="229">
        <v>0</v>
      </c>
      <c r="T158" s="181">
        <f t="shared" si="5"/>
        <v>7430</v>
      </c>
      <c r="U158" s="140">
        <f t="shared" si="4"/>
        <v>7430</v>
      </c>
    </row>
    <row r="159" spans="1:68" s="56" customFormat="1">
      <c r="A159" s="55">
        <v>343</v>
      </c>
      <c r="B159" s="55" t="s">
        <v>6</v>
      </c>
      <c r="C159" s="179">
        <f t="shared" si="3"/>
        <v>7430</v>
      </c>
      <c r="D159" s="190">
        <v>0</v>
      </c>
      <c r="E159" s="153">
        <f t="shared" si="6"/>
        <v>3000</v>
      </c>
      <c r="F159" s="214">
        <f t="shared" si="6"/>
        <v>1000</v>
      </c>
      <c r="G159" s="214">
        <v>0</v>
      </c>
      <c r="H159" s="214">
        <v>0</v>
      </c>
      <c r="I159" s="214">
        <v>0</v>
      </c>
      <c r="J159" s="241">
        <f>J160+J164</f>
        <v>3150</v>
      </c>
      <c r="K159" s="241">
        <f>K160+K163</f>
        <v>280</v>
      </c>
      <c r="L159" s="214">
        <v>0</v>
      </c>
      <c r="M159" s="214">
        <v>0</v>
      </c>
      <c r="N159" s="214">
        <v>0</v>
      </c>
      <c r="O159" s="214">
        <v>0</v>
      </c>
      <c r="P159" s="214">
        <v>0</v>
      </c>
      <c r="Q159" s="214">
        <v>0</v>
      </c>
      <c r="R159" s="337">
        <v>0</v>
      </c>
      <c r="S159" s="214">
        <v>0</v>
      </c>
      <c r="T159" s="179">
        <f t="shared" si="5"/>
        <v>7430</v>
      </c>
      <c r="U159" s="147">
        <f t="shared" si="4"/>
        <v>7430</v>
      </c>
      <c r="V159" s="57"/>
      <c r="W159" s="57"/>
      <c r="X159" s="57"/>
      <c r="Y159" s="57"/>
      <c r="Z159" s="57"/>
      <c r="AA159" s="57"/>
      <c r="AB159" s="57"/>
      <c r="AC159" s="57"/>
      <c r="AD159" s="57"/>
      <c r="AE159" s="57"/>
      <c r="AF159" s="57"/>
      <c r="AG159" s="57"/>
      <c r="AH159" s="57"/>
      <c r="AI159" s="57"/>
      <c r="AJ159" s="57"/>
      <c r="AK159" s="57"/>
      <c r="AL159" s="57"/>
      <c r="AM159" s="57"/>
      <c r="AN159" s="57"/>
      <c r="AO159" s="57"/>
      <c r="AP159" s="57"/>
      <c r="AQ159" s="57"/>
      <c r="AR159" s="57"/>
      <c r="AS159" s="57"/>
      <c r="AT159" s="57"/>
      <c r="AU159" s="57"/>
      <c r="AV159" s="57"/>
      <c r="AW159" s="57"/>
      <c r="AX159" s="57"/>
      <c r="AY159" s="57"/>
      <c r="AZ159" s="57"/>
      <c r="BA159" s="57"/>
      <c r="BB159" s="57"/>
      <c r="BC159" s="57"/>
      <c r="BD159" s="57"/>
      <c r="BE159" s="57"/>
      <c r="BF159" s="57"/>
      <c r="BG159" s="57"/>
      <c r="BH159" s="57"/>
      <c r="BI159" s="57"/>
      <c r="BJ159" s="57"/>
      <c r="BK159" s="57"/>
      <c r="BL159" s="57"/>
      <c r="BM159" s="57"/>
      <c r="BN159" s="57"/>
      <c r="BO159" s="57"/>
      <c r="BP159" s="57"/>
    </row>
    <row r="160" spans="1:68" s="78" customFormat="1">
      <c r="A160" s="86">
        <v>3431</v>
      </c>
      <c r="B160" s="68" t="s">
        <v>50</v>
      </c>
      <c r="C160" s="180">
        <f t="shared" si="3"/>
        <v>7130</v>
      </c>
      <c r="D160" s="195">
        <v>0</v>
      </c>
      <c r="E160" s="158">
        <f t="shared" si="6"/>
        <v>3000</v>
      </c>
      <c r="F160" s="218">
        <f t="shared" si="6"/>
        <v>1000</v>
      </c>
      <c r="G160" s="218">
        <v>0</v>
      </c>
      <c r="H160" s="218">
        <v>0</v>
      </c>
      <c r="I160" s="218">
        <v>0</v>
      </c>
      <c r="J160" s="237">
        <f>J161</f>
        <v>3000</v>
      </c>
      <c r="K160" s="237">
        <f>K162</f>
        <v>130</v>
      </c>
      <c r="L160" s="218">
        <v>0</v>
      </c>
      <c r="M160" s="218">
        <v>0</v>
      </c>
      <c r="N160" s="218">
        <v>0</v>
      </c>
      <c r="O160" s="218">
        <v>0</v>
      </c>
      <c r="P160" s="218">
        <v>0</v>
      </c>
      <c r="Q160" s="218">
        <v>0</v>
      </c>
      <c r="R160" s="331">
        <v>0</v>
      </c>
      <c r="S160" s="218">
        <v>0</v>
      </c>
      <c r="T160" s="180">
        <f t="shared" si="5"/>
        <v>7130</v>
      </c>
      <c r="U160" s="159">
        <f t="shared" si="4"/>
        <v>7130</v>
      </c>
      <c r="V160" s="57"/>
      <c r="W160" s="57"/>
      <c r="X160" s="57"/>
      <c r="Y160" s="57"/>
      <c r="Z160" s="57"/>
      <c r="AA160" s="57"/>
      <c r="AB160" s="57"/>
      <c r="AC160" s="57"/>
      <c r="AD160" s="57"/>
      <c r="AE160" s="57"/>
      <c r="AF160" s="57"/>
      <c r="AG160" s="57"/>
      <c r="AH160" s="57"/>
      <c r="AI160" s="57"/>
      <c r="AJ160" s="57"/>
      <c r="AK160" s="57"/>
      <c r="AL160" s="57"/>
      <c r="AM160" s="57"/>
      <c r="AN160" s="57"/>
      <c r="AO160" s="57"/>
      <c r="AP160" s="57"/>
      <c r="AQ160" s="57"/>
      <c r="AR160" s="57"/>
      <c r="AS160" s="57"/>
      <c r="AT160" s="57"/>
      <c r="AU160" s="57"/>
      <c r="AV160" s="57"/>
      <c r="AW160" s="57"/>
      <c r="AX160" s="57"/>
      <c r="AY160" s="57"/>
      <c r="AZ160" s="57"/>
      <c r="BA160" s="57"/>
      <c r="BB160" s="57"/>
      <c r="BC160" s="57"/>
      <c r="BD160" s="57"/>
      <c r="BE160" s="57"/>
      <c r="BF160" s="57"/>
      <c r="BG160" s="57"/>
      <c r="BH160" s="57"/>
      <c r="BI160" s="57"/>
      <c r="BJ160" s="57"/>
      <c r="BK160" s="57"/>
      <c r="BL160" s="57"/>
      <c r="BM160" s="57"/>
      <c r="BN160" s="57"/>
      <c r="BO160" s="57"/>
      <c r="BP160" s="57"/>
    </row>
    <row r="161" spans="1:68" s="56" customFormat="1">
      <c r="A161" s="87">
        <v>34311</v>
      </c>
      <c r="B161" s="70" t="s">
        <v>128</v>
      </c>
      <c r="C161" s="131">
        <f t="shared" si="3"/>
        <v>7000</v>
      </c>
      <c r="D161" s="197">
        <v>0</v>
      </c>
      <c r="E161" s="160">
        <v>3000</v>
      </c>
      <c r="F161" s="231">
        <v>1000</v>
      </c>
      <c r="G161" s="231">
        <v>0</v>
      </c>
      <c r="H161" s="231">
        <v>0</v>
      </c>
      <c r="I161" s="211">
        <v>0</v>
      </c>
      <c r="J161" s="238">
        <v>3000</v>
      </c>
      <c r="K161" s="238">
        <v>0</v>
      </c>
      <c r="L161" s="231">
        <v>0</v>
      </c>
      <c r="M161" s="231">
        <v>0</v>
      </c>
      <c r="N161" s="231">
        <v>0</v>
      </c>
      <c r="O161" s="231">
        <v>0</v>
      </c>
      <c r="P161" s="231">
        <v>0</v>
      </c>
      <c r="Q161" s="231">
        <v>0</v>
      </c>
      <c r="R161" s="231">
        <v>0</v>
      </c>
      <c r="S161" s="231">
        <v>0</v>
      </c>
      <c r="T161" s="131">
        <f t="shared" si="5"/>
        <v>7000</v>
      </c>
      <c r="U161" s="162">
        <f t="shared" si="4"/>
        <v>7000</v>
      </c>
      <c r="V161" s="57"/>
      <c r="W161" s="57"/>
      <c r="X161" s="57"/>
      <c r="Y161" s="57"/>
      <c r="Z161" s="57"/>
      <c r="AA161" s="57"/>
      <c r="AB161" s="57"/>
      <c r="AC161" s="57"/>
      <c r="AD161" s="57"/>
      <c r="AE161" s="57"/>
      <c r="AF161" s="57"/>
      <c r="AG161" s="57"/>
      <c r="AH161" s="57"/>
      <c r="AI161" s="57"/>
      <c r="AJ161" s="57"/>
      <c r="AK161" s="57"/>
      <c r="AL161" s="57"/>
      <c r="AM161" s="57"/>
      <c r="AN161" s="57"/>
      <c r="AO161" s="57"/>
      <c r="AP161" s="57"/>
      <c r="AQ161" s="57"/>
      <c r="AR161" s="57"/>
      <c r="AS161" s="57"/>
      <c r="AT161" s="57"/>
      <c r="AU161" s="57"/>
      <c r="AV161" s="57"/>
      <c r="AW161" s="57"/>
      <c r="AX161" s="57"/>
      <c r="AY161" s="57"/>
      <c r="AZ161" s="57"/>
      <c r="BA161" s="57"/>
      <c r="BB161" s="57"/>
      <c r="BC161" s="57"/>
      <c r="BD161" s="57"/>
      <c r="BE161" s="57"/>
      <c r="BF161" s="57"/>
      <c r="BG161" s="57"/>
      <c r="BH161" s="57"/>
      <c r="BI161" s="57"/>
      <c r="BJ161" s="57"/>
      <c r="BK161" s="57"/>
      <c r="BL161" s="57"/>
      <c r="BM161" s="57"/>
      <c r="BN161" s="57"/>
      <c r="BO161" s="57"/>
      <c r="BP161" s="57"/>
    </row>
    <row r="162" spans="1:68" s="56" customFormat="1">
      <c r="A162" s="87">
        <v>34312</v>
      </c>
      <c r="B162" s="70" t="s">
        <v>194</v>
      </c>
      <c r="C162" s="131">
        <f t="shared" si="3"/>
        <v>130</v>
      </c>
      <c r="D162" s="197">
        <v>0</v>
      </c>
      <c r="E162" s="160">
        <v>0</v>
      </c>
      <c r="F162" s="231">
        <v>0</v>
      </c>
      <c r="G162" s="231">
        <v>0</v>
      </c>
      <c r="H162" s="231">
        <v>0</v>
      </c>
      <c r="I162" s="231">
        <v>0</v>
      </c>
      <c r="J162" s="238">
        <v>0</v>
      </c>
      <c r="K162" s="238">
        <v>130</v>
      </c>
      <c r="L162" s="231">
        <v>0</v>
      </c>
      <c r="M162" s="231">
        <v>0</v>
      </c>
      <c r="N162" s="231">
        <v>0</v>
      </c>
      <c r="O162" s="231">
        <v>0</v>
      </c>
      <c r="P162" s="231">
        <v>0</v>
      </c>
      <c r="Q162" s="231">
        <v>0</v>
      </c>
      <c r="R162" s="231">
        <v>0</v>
      </c>
      <c r="S162" s="231">
        <v>0</v>
      </c>
      <c r="T162" s="131">
        <v>0</v>
      </c>
      <c r="U162" s="162">
        <v>0</v>
      </c>
      <c r="V162" s="57"/>
      <c r="W162" s="57"/>
      <c r="X162" s="57"/>
      <c r="Y162" s="57"/>
      <c r="Z162" s="57"/>
      <c r="AA162" s="57"/>
      <c r="AB162" s="57"/>
      <c r="AC162" s="57"/>
      <c r="AD162" s="57"/>
      <c r="AE162" s="57"/>
      <c r="AF162" s="57"/>
      <c r="AG162" s="57"/>
      <c r="AH162" s="57"/>
      <c r="AI162" s="57"/>
      <c r="AJ162" s="57"/>
      <c r="AK162" s="57"/>
      <c r="AL162" s="57"/>
      <c r="AM162" s="57"/>
      <c r="AN162" s="57"/>
      <c r="AO162" s="57"/>
      <c r="AP162" s="57"/>
      <c r="AQ162" s="57"/>
      <c r="AR162" s="57"/>
      <c r="AS162" s="57"/>
      <c r="AT162" s="57"/>
      <c r="AU162" s="57"/>
      <c r="AV162" s="57"/>
      <c r="AW162" s="57"/>
      <c r="AX162" s="57"/>
      <c r="AY162" s="57"/>
      <c r="AZ162" s="57"/>
      <c r="BA162" s="57"/>
      <c r="BB162" s="57"/>
      <c r="BC162" s="57"/>
      <c r="BD162" s="57"/>
      <c r="BE162" s="57"/>
      <c r="BF162" s="57"/>
      <c r="BG162" s="57"/>
      <c r="BH162" s="57"/>
      <c r="BI162" s="57"/>
      <c r="BJ162" s="57"/>
      <c r="BK162" s="57"/>
      <c r="BL162" s="57"/>
      <c r="BM162" s="57"/>
      <c r="BN162" s="57"/>
      <c r="BO162" s="57"/>
      <c r="BP162" s="57"/>
    </row>
    <row r="163" spans="1:68" s="78" customFormat="1">
      <c r="A163" s="88">
        <v>3432</v>
      </c>
      <c r="B163" s="68" t="s">
        <v>68</v>
      </c>
      <c r="C163" s="180">
        <f t="shared" si="3"/>
        <v>150</v>
      </c>
      <c r="D163" s="195">
        <v>0</v>
      </c>
      <c r="E163" s="158">
        <v>0</v>
      </c>
      <c r="F163" s="218">
        <v>0</v>
      </c>
      <c r="G163" s="218">
        <v>0</v>
      </c>
      <c r="H163" s="218">
        <v>0</v>
      </c>
      <c r="I163" s="218">
        <v>0</v>
      </c>
      <c r="J163" s="237">
        <v>0</v>
      </c>
      <c r="K163" s="237">
        <v>150</v>
      </c>
      <c r="L163" s="218">
        <v>0</v>
      </c>
      <c r="M163" s="218">
        <v>0</v>
      </c>
      <c r="N163" s="218">
        <v>0</v>
      </c>
      <c r="O163" s="218">
        <v>0</v>
      </c>
      <c r="P163" s="218">
        <v>0</v>
      </c>
      <c r="Q163" s="218">
        <v>0</v>
      </c>
      <c r="R163" s="331">
        <v>0</v>
      </c>
      <c r="S163" s="218">
        <v>0</v>
      </c>
      <c r="T163" s="180">
        <f t="shared" si="5"/>
        <v>150</v>
      </c>
      <c r="U163" s="159">
        <f t="shared" si="4"/>
        <v>150</v>
      </c>
      <c r="V163" s="57"/>
      <c r="W163" s="57"/>
      <c r="X163" s="57"/>
      <c r="Y163" s="57"/>
      <c r="Z163" s="57"/>
      <c r="AA163" s="57"/>
      <c r="AB163" s="57"/>
      <c r="AC163" s="57"/>
      <c r="AD163" s="57"/>
      <c r="AE163" s="57"/>
      <c r="AF163" s="57"/>
      <c r="AG163" s="57"/>
      <c r="AH163" s="57"/>
      <c r="AI163" s="57"/>
      <c r="AJ163" s="57"/>
      <c r="AK163" s="57"/>
      <c r="AL163" s="57"/>
      <c r="AM163" s="57"/>
      <c r="AN163" s="57"/>
      <c r="AO163" s="57"/>
      <c r="AP163" s="57"/>
      <c r="AQ163" s="57"/>
      <c r="AR163" s="57"/>
      <c r="AS163" s="57"/>
      <c r="AT163" s="57"/>
      <c r="AU163" s="57"/>
      <c r="AV163" s="57"/>
      <c r="AW163" s="57"/>
      <c r="AX163" s="57"/>
      <c r="AY163" s="57"/>
      <c r="AZ163" s="57"/>
      <c r="BA163" s="57"/>
      <c r="BB163" s="57"/>
      <c r="BC163" s="57"/>
      <c r="BD163" s="57"/>
      <c r="BE163" s="57"/>
      <c r="BF163" s="57"/>
      <c r="BG163" s="57"/>
      <c r="BH163" s="57"/>
      <c r="BI163" s="57"/>
      <c r="BJ163" s="57"/>
      <c r="BK163" s="57"/>
      <c r="BL163" s="57"/>
      <c r="BM163" s="57"/>
      <c r="BN163" s="57"/>
      <c r="BO163" s="57"/>
      <c r="BP163" s="57"/>
    </row>
    <row r="164" spans="1:68" s="65" customFormat="1">
      <c r="A164" s="89">
        <v>3433</v>
      </c>
      <c r="B164" s="84" t="s">
        <v>56</v>
      </c>
      <c r="C164" s="180">
        <f t="shared" si="3"/>
        <v>150</v>
      </c>
      <c r="D164" s="196">
        <v>0</v>
      </c>
      <c r="E164" s="158">
        <v>0</v>
      </c>
      <c r="F164" s="218">
        <v>0</v>
      </c>
      <c r="G164" s="218">
        <v>0</v>
      </c>
      <c r="H164" s="218">
        <v>0</v>
      </c>
      <c r="I164" s="218">
        <v>0</v>
      </c>
      <c r="J164" s="237">
        <v>150</v>
      </c>
      <c r="K164" s="237">
        <v>0</v>
      </c>
      <c r="L164" s="218">
        <v>0</v>
      </c>
      <c r="M164" s="218">
        <v>0</v>
      </c>
      <c r="N164" s="218">
        <v>0</v>
      </c>
      <c r="O164" s="218">
        <v>0</v>
      </c>
      <c r="P164" s="218">
        <v>0</v>
      </c>
      <c r="Q164" s="218">
        <v>0</v>
      </c>
      <c r="R164" s="331">
        <v>0</v>
      </c>
      <c r="S164" s="218">
        <v>0</v>
      </c>
      <c r="T164" s="180">
        <f t="shared" si="5"/>
        <v>150</v>
      </c>
      <c r="U164" s="159">
        <f t="shared" si="4"/>
        <v>150</v>
      </c>
      <c r="V164" s="52"/>
      <c r="W164" s="52"/>
      <c r="X164" s="52"/>
      <c r="Y164" s="52"/>
      <c r="Z164" s="52"/>
      <c r="AA164" s="52"/>
      <c r="AB164" s="52"/>
      <c r="AC164" s="52"/>
      <c r="AD164" s="52"/>
      <c r="AE164" s="52"/>
      <c r="AF164" s="52"/>
      <c r="AG164" s="52"/>
      <c r="AH164" s="52"/>
      <c r="AI164" s="52"/>
      <c r="AJ164" s="52"/>
      <c r="AK164" s="52"/>
      <c r="AL164" s="52"/>
      <c r="AM164" s="52"/>
      <c r="AN164" s="52"/>
      <c r="AO164" s="52"/>
      <c r="AP164" s="52"/>
      <c r="AQ164" s="52"/>
      <c r="AR164" s="52"/>
      <c r="AS164" s="52"/>
      <c r="AT164" s="52"/>
      <c r="AU164" s="52"/>
      <c r="AV164" s="52"/>
      <c r="AW164" s="52"/>
      <c r="AX164" s="52"/>
      <c r="AY164" s="52"/>
      <c r="AZ164" s="52"/>
      <c r="BA164" s="52"/>
      <c r="BB164" s="52"/>
      <c r="BC164" s="52"/>
      <c r="BD164" s="52"/>
      <c r="BE164" s="52"/>
      <c r="BF164" s="52"/>
      <c r="BG164" s="52"/>
      <c r="BH164" s="52"/>
      <c r="BI164" s="52"/>
      <c r="BJ164" s="52"/>
      <c r="BK164" s="52"/>
      <c r="BL164" s="52"/>
      <c r="BM164" s="52"/>
      <c r="BN164" s="52"/>
      <c r="BO164" s="52"/>
      <c r="BP164" s="52"/>
    </row>
    <row r="165" spans="1:68">
      <c r="A165" s="90">
        <v>4</v>
      </c>
      <c r="B165" s="129"/>
      <c r="C165" s="123">
        <f t="shared" si="3"/>
        <v>110246.49</v>
      </c>
      <c r="D165" s="205">
        <v>0</v>
      </c>
      <c r="E165" s="170">
        <v>0</v>
      </c>
      <c r="F165" s="170">
        <v>0</v>
      </c>
      <c r="G165" s="225">
        <v>0</v>
      </c>
      <c r="H165" s="225">
        <f>H169</f>
        <v>20000</v>
      </c>
      <c r="I165" s="225">
        <v>0</v>
      </c>
      <c r="J165" s="242">
        <f>J169</f>
        <v>161000</v>
      </c>
      <c r="K165" s="316">
        <f>K169</f>
        <v>-73000</v>
      </c>
      <c r="L165" s="225">
        <v>0</v>
      </c>
      <c r="M165" s="225">
        <v>0</v>
      </c>
      <c r="N165" s="225">
        <f>N169</f>
        <v>2246.4899999999998</v>
      </c>
      <c r="O165" s="225">
        <v>0</v>
      </c>
      <c r="P165" s="225">
        <v>0</v>
      </c>
      <c r="Q165" s="225">
        <v>0</v>
      </c>
      <c r="R165" s="338">
        <v>0</v>
      </c>
      <c r="S165" s="225">
        <v>0</v>
      </c>
      <c r="T165" s="123">
        <f t="shared" si="5"/>
        <v>110246.49</v>
      </c>
      <c r="U165" s="171">
        <f t="shared" si="4"/>
        <v>110246.49</v>
      </c>
    </row>
    <row r="166" spans="1:68" ht="54.75">
      <c r="A166" s="91">
        <v>41</v>
      </c>
      <c r="B166" s="92" t="s">
        <v>67</v>
      </c>
      <c r="C166" s="127">
        <f t="shared" si="3"/>
        <v>0</v>
      </c>
      <c r="D166" s="183">
        <v>0</v>
      </c>
      <c r="E166" s="172">
        <v>0</v>
      </c>
      <c r="F166" s="172">
        <v>0</v>
      </c>
      <c r="G166" s="230">
        <v>0</v>
      </c>
      <c r="H166" s="230">
        <v>0</v>
      </c>
      <c r="I166" s="210">
        <v>0</v>
      </c>
      <c r="J166" s="243">
        <v>0</v>
      </c>
      <c r="K166" s="317">
        <v>0</v>
      </c>
      <c r="L166" s="230">
        <v>0</v>
      </c>
      <c r="M166" s="230">
        <v>0</v>
      </c>
      <c r="N166" s="230">
        <v>0</v>
      </c>
      <c r="O166" s="230">
        <v>0</v>
      </c>
      <c r="P166" s="230">
        <v>0</v>
      </c>
      <c r="Q166" s="230">
        <v>0</v>
      </c>
      <c r="R166" s="339">
        <v>0</v>
      </c>
      <c r="S166" s="230">
        <v>0</v>
      </c>
      <c r="T166" s="127">
        <f t="shared" si="5"/>
        <v>0</v>
      </c>
      <c r="U166" s="141">
        <f t="shared" si="4"/>
        <v>0</v>
      </c>
    </row>
    <row r="167" spans="1:68">
      <c r="A167" s="91">
        <v>412</v>
      </c>
      <c r="B167" s="93" t="s">
        <v>65</v>
      </c>
      <c r="C167" s="127">
        <f t="shared" si="3"/>
        <v>0</v>
      </c>
      <c r="D167" s="183">
        <v>0</v>
      </c>
      <c r="E167" s="172">
        <v>0</v>
      </c>
      <c r="F167" s="172">
        <v>0</v>
      </c>
      <c r="G167" s="230">
        <v>0</v>
      </c>
      <c r="H167" s="230">
        <v>0</v>
      </c>
      <c r="I167" s="210">
        <v>0</v>
      </c>
      <c r="J167" s="243">
        <v>0</v>
      </c>
      <c r="K167" s="317">
        <v>0</v>
      </c>
      <c r="L167" s="230">
        <v>0</v>
      </c>
      <c r="M167" s="230">
        <v>0</v>
      </c>
      <c r="N167" s="230">
        <v>0</v>
      </c>
      <c r="O167" s="230">
        <v>0</v>
      </c>
      <c r="P167" s="230">
        <v>0</v>
      </c>
      <c r="Q167" s="230">
        <v>0</v>
      </c>
      <c r="R167" s="339">
        <v>0</v>
      </c>
      <c r="S167" s="230">
        <v>0</v>
      </c>
      <c r="T167" s="127">
        <f t="shared" si="5"/>
        <v>0</v>
      </c>
      <c r="U167" s="141">
        <f t="shared" si="4"/>
        <v>0</v>
      </c>
    </row>
    <row r="168" spans="1:68">
      <c r="A168" s="94">
        <v>4124</v>
      </c>
      <c r="B168" s="85" t="s">
        <v>66</v>
      </c>
      <c r="C168" s="122">
        <f t="shared" si="3"/>
        <v>0</v>
      </c>
      <c r="D168" s="202">
        <v>0</v>
      </c>
      <c r="E168" s="167">
        <v>0</v>
      </c>
      <c r="F168" s="167">
        <v>0</v>
      </c>
      <c r="G168" s="220">
        <v>0</v>
      </c>
      <c r="H168" s="220">
        <v>0</v>
      </c>
      <c r="I168" s="220">
        <v>0</v>
      </c>
      <c r="J168" s="238">
        <v>0</v>
      </c>
      <c r="K168" s="314">
        <v>0</v>
      </c>
      <c r="L168" s="220">
        <v>0</v>
      </c>
      <c r="M168" s="220">
        <v>0</v>
      </c>
      <c r="N168" s="220">
        <v>0</v>
      </c>
      <c r="O168" s="220">
        <v>0</v>
      </c>
      <c r="P168" s="220">
        <v>0</v>
      </c>
      <c r="Q168" s="220">
        <v>0</v>
      </c>
      <c r="R168" s="335">
        <v>0</v>
      </c>
      <c r="S168" s="220">
        <v>0</v>
      </c>
      <c r="T168" s="122">
        <f t="shared" si="5"/>
        <v>0</v>
      </c>
      <c r="U168" s="168">
        <f t="shared" si="4"/>
        <v>0</v>
      </c>
    </row>
    <row r="169" spans="1:68" ht="55.5" thickBot="1">
      <c r="A169" s="53">
        <v>42</v>
      </c>
      <c r="B169" s="95" t="s">
        <v>21</v>
      </c>
      <c r="C169" s="125">
        <f t="shared" si="3"/>
        <v>110246.49</v>
      </c>
      <c r="D169" s="182">
        <v>0</v>
      </c>
      <c r="E169" s="152">
        <v>0</v>
      </c>
      <c r="F169" s="152">
        <v>0</v>
      </c>
      <c r="G169" s="229">
        <v>0</v>
      </c>
      <c r="H169" s="229">
        <f>H170</f>
        <v>20000</v>
      </c>
      <c r="I169" s="209">
        <v>0</v>
      </c>
      <c r="J169" s="240">
        <f>J170+J186</f>
        <v>161000</v>
      </c>
      <c r="K169" s="240">
        <f>K170</f>
        <v>-73000</v>
      </c>
      <c r="L169" s="229">
        <v>0</v>
      </c>
      <c r="M169" s="229">
        <v>0</v>
      </c>
      <c r="N169" s="229">
        <f>N186</f>
        <v>2246.4899999999998</v>
      </c>
      <c r="O169" s="229">
        <v>0</v>
      </c>
      <c r="P169" s="229">
        <v>0</v>
      </c>
      <c r="Q169" s="229">
        <v>0</v>
      </c>
      <c r="R169" s="336">
        <v>0</v>
      </c>
      <c r="S169" s="229">
        <v>0</v>
      </c>
      <c r="T169" s="125">
        <f t="shared" si="5"/>
        <v>110246.49</v>
      </c>
      <c r="U169" s="140">
        <f t="shared" si="4"/>
        <v>110246.49</v>
      </c>
    </row>
    <row r="170" spans="1:68" s="56" customFormat="1">
      <c r="A170" s="55">
        <v>422</v>
      </c>
      <c r="B170" s="96" t="s">
        <v>22</v>
      </c>
      <c r="C170" s="126">
        <f t="shared" si="3"/>
        <v>106000</v>
      </c>
      <c r="D170" s="188">
        <v>0</v>
      </c>
      <c r="E170" s="153">
        <v>0</v>
      </c>
      <c r="F170" s="153">
        <v>0</v>
      </c>
      <c r="G170" s="214">
        <v>0</v>
      </c>
      <c r="H170" s="214">
        <f>H179</f>
        <v>20000</v>
      </c>
      <c r="I170" s="214">
        <v>0</v>
      </c>
      <c r="J170" s="241">
        <f>J171+J175+J179+J183</f>
        <v>159000</v>
      </c>
      <c r="K170" s="241">
        <f>K171+K175+K179+K183</f>
        <v>-73000</v>
      </c>
      <c r="L170" s="214">
        <v>0</v>
      </c>
      <c r="M170" s="214">
        <v>0</v>
      </c>
      <c r="N170" s="214">
        <v>0</v>
      </c>
      <c r="O170" s="214">
        <v>0</v>
      </c>
      <c r="P170" s="214">
        <v>0</v>
      </c>
      <c r="Q170" s="214">
        <v>0</v>
      </c>
      <c r="R170" s="337">
        <v>0</v>
      </c>
      <c r="S170" s="214">
        <v>0</v>
      </c>
      <c r="T170" s="126">
        <f t="shared" si="5"/>
        <v>106000</v>
      </c>
      <c r="U170" s="147">
        <f t="shared" si="4"/>
        <v>106000</v>
      </c>
      <c r="V170" s="57"/>
      <c r="W170" s="57"/>
      <c r="X170" s="57"/>
      <c r="Y170" s="57"/>
      <c r="Z170" s="57"/>
      <c r="AA170" s="57"/>
      <c r="AB170" s="57"/>
      <c r="AC170" s="57"/>
      <c r="AD170" s="57"/>
      <c r="AE170" s="57"/>
      <c r="AF170" s="57"/>
      <c r="AG170" s="57"/>
      <c r="AH170" s="57"/>
      <c r="AI170" s="57"/>
      <c r="AJ170" s="57"/>
      <c r="AK170" s="57"/>
      <c r="AL170" s="57"/>
      <c r="AM170" s="57"/>
      <c r="AN170" s="57"/>
      <c r="AO170" s="57"/>
      <c r="AP170" s="57"/>
      <c r="AQ170" s="57"/>
      <c r="AR170" s="57"/>
      <c r="AS170" s="57"/>
      <c r="AT170" s="57"/>
      <c r="AU170" s="57"/>
      <c r="AV170" s="57"/>
      <c r="AW170" s="57"/>
      <c r="AX170" s="57"/>
      <c r="AY170" s="57"/>
      <c r="AZ170" s="57"/>
      <c r="BA170" s="57"/>
      <c r="BB170" s="57"/>
      <c r="BC170" s="57"/>
      <c r="BD170" s="57"/>
      <c r="BE170" s="57"/>
      <c r="BF170" s="57"/>
      <c r="BG170" s="57"/>
      <c r="BH170" s="57"/>
      <c r="BI170" s="57"/>
      <c r="BJ170" s="57"/>
      <c r="BK170" s="57"/>
      <c r="BL170" s="57"/>
      <c r="BM170" s="57"/>
      <c r="BN170" s="57"/>
      <c r="BO170" s="57"/>
      <c r="BP170" s="57"/>
    </row>
    <row r="171" spans="1:68" s="65" customFormat="1">
      <c r="A171" s="63">
        <v>4221</v>
      </c>
      <c r="B171" s="97" t="s">
        <v>51</v>
      </c>
      <c r="C171" s="128">
        <f t="shared" ref="C171:C194" si="7">D171+E171+F171+G171+H171+I171+J171+K171+L171+M171+N171+O171+P171+Q171+R171+S171</f>
        <v>5000</v>
      </c>
      <c r="D171" s="192">
        <v>0</v>
      </c>
      <c r="E171" s="154">
        <v>0</v>
      </c>
      <c r="F171" s="154">
        <v>0</v>
      </c>
      <c r="G171" s="216">
        <v>0</v>
      </c>
      <c r="H171" s="216">
        <v>0</v>
      </c>
      <c r="I171" s="216">
        <v>0</v>
      </c>
      <c r="J171" s="237">
        <f>J172+J173+J174</f>
        <v>50000</v>
      </c>
      <c r="K171" s="311">
        <f>K172+K173+K174</f>
        <v>-45000</v>
      </c>
      <c r="L171" s="216">
        <v>0</v>
      </c>
      <c r="M171" s="216">
        <v>0</v>
      </c>
      <c r="N171" s="216">
        <v>0</v>
      </c>
      <c r="O171" s="216">
        <v>0</v>
      </c>
      <c r="P171" s="216">
        <v>0</v>
      </c>
      <c r="Q171" s="216">
        <v>0</v>
      </c>
      <c r="R171" s="329">
        <v>0</v>
      </c>
      <c r="S171" s="216">
        <v>0</v>
      </c>
      <c r="T171" s="128">
        <f t="shared" si="5"/>
        <v>5000</v>
      </c>
      <c r="U171" s="155">
        <f t="shared" si="4"/>
        <v>5000</v>
      </c>
      <c r="V171" s="52"/>
      <c r="W171" s="52"/>
      <c r="X171" s="52"/>
      <c r="Y171" s="52"/>
      <c r="Z171" s="52"/>
      <c r="AA171" s="52"/>
      <c r="AB171" s="52"/>
      <c r="AC171" s="52"/>
      <c r="AD171" s="52"/>
      <c r="AE171" s="52"/>
      <c r="AF171" s="52"/>
      <c r="AG171" s="52"/>
      <c r="AH171" s="52"/>
      <c r="AI171" s="52"/>
      <c r="AJ171" s="52"/>
      <c r="AK171" s="52"/>
      <c r="AL171" s="52"/>
      <c r="AM171" s="52"/>
      <c r="AN171" s="52"/>
      <c r="AO171" s="52"/>
      <c r="AP171" s="52"/>
      <c r="AQ171" s="52"/>
      <c r="AR171" s="52"/>
      <c r="AS171" s="52"/>
      <c r="AT171" s="52"/>
      <c r="AU171" s="52"/>
      <c r="AV171" s="52"/>
      <c r="AW171" s="52"/>
      <c r="AX171" s="52"/>
      <c r="AY171" s="52"/>
      <c r="AZ171" s="52"/>
      <c r="BA171" s="52"/>
      <c r="BB171" s="52"/>
      <c r="BC171" s="52"/>
      <c r="BD171" s="52"/>
      <c r="BE171" s="52"/>
      <c r="BF171" s="52"/>
      <c r="BG171" s="52"/>
      <c r="BH171" s="52"/>
      <c r="BI171" s="52"/>
      <c r="BJ171" s="52"/>
      <c r="BK171" s="52"/>
      <c r="BL171" s="52"/>
      <c r="BM171" s="52"/>
      <c r="BN171" s="52"/>
      <c r="BO171" s="52"/>
      <c r="BP171" s="52"/>
    </row>
    <row r="172" spans="1:68">
      <c r="A172" s="98">
        <v>42211</v>
      </c>
      <c r="B172" s="99" t="s">
        <v>132</v>
      </c>
      <c r="C172" s="122">
        <f t="shared" si="7"/>
        <v>5000</v>
      </c>
      <c r="D172" s="206">
        <v>0</v>
      </c>
      <c r="E172" s="173">
        <v>0</v>
      </c>
      <c r="F172" s="173">
        <v>0</v>
      </c>
      <c r="G172" s="221">
        <v>0</v>
      </c>
      <c r="H172" s="221">
        <v>0</v>
      </c>
      <c r="I172" s="221">
        <v>0</v>
      </c>
      <c r="J172" s="238">
        <v>15000</v>
      </c>
      <c r="K172" s="312">
        <v>-10000</v>
      </c>
      <c r="L172" s="221">
        <v>0</v>
      </c>
      <c r="M172" s="221">
        <v>0</v>
      </c>
      <c r="N172" s="221">
        <v>0</v>
      </c>
      <c r="O172" s="221">
        <v>0</v>
      </c>
      <c r="P172" s="221">
        <v>0</v>
      </c>
      <c r="Q172" s="221">
        <v>0</v>
      </c>
      <c r="R172" s="221">
        <v>0</v>
      </c>
      <c r="S172" s="221">
        <v>0</v>
      </c>
      <c r="T172" s="122">
        <f t="shared" si="5"/>
        <v>5000</v>
      </c>
      <c r="U172" s="149">
        <f t="shared" si="4"/>
        <v>5000</v>
      </c>
    </row>
    <row r="173" spans="1:68">
      <c r="A173" s="98">
        <v>42212</v>
      </c>
      <c r="B173" s="99" t="s">
        <v>150</v>
      </c>
      <c r="C173" s="122">
        <f t="shared" si="7"/>
        <v>0</v>
      </c>
      <c r="D173" s="206">
        <v>0</v>
      </c>
      <c r="E173" s="173">
        <v>0</v>
      </c>
      <c r="F173" s="173">
        <v>0</v>
      </c>
      <c r="G173" s="221">
        <v>0</v>
      </c>
      <c r="H173" s="221">
        <v>0</v>
      </c>
      <c r="I173" s="221">
        <v>0</v>
      </c>
      <c r="J173" s="238">
        <v>20000</v>
      </c>
      <c r="K173" s="312">
        <v>-20000</v>
      </c>
      <c r="L173" s="221">
        <v>0</v>
      </c>
      <c r="M173" s="221">
        <v>0</v>
      </c>
      <c r="N173" s="221">
        <v>0</v>
      </c>
      <c r="O173" s="221">
        <v>0</v>
      </c>
      <c r="P173" s="221">
        <v>0</v>
      </c>
      <c r="Q173" s="221">
        <v>0</v>
      </c>
      <c r="R173" s="221">
        <v>0</v>
      </c>
      <c r="S173" s="221">
        <v>0</v>
      </c>
      <c r="T173" s="122">
        <f t="shared" si="5"/>
        <v>0</v>
      </c>
      <c r="U173" s="149">
        <f t="shared" si="4"/>
        <v>0</v>
      </c>
    </row>
    <row r="174" spans="1:68">
      <c r="A174" s="98">
        <v>42219</v>
      </c>
      <c r="B174" s="99" t="s">
        <v>133</v>
      </c>
      <c r="C174" s="122">
        <f t="shared" si="7"/>
        <v>0</v>
      </c>
      <c r="D174" s="206">
        <v>0</v>
      </c>
      <c r="E174" s="173">
        <v>0</v>
      </c>
      <c r="F174" s="173">
        <v>0</v>
      </c>
      <c r="G174" s="221">
        <v>0</v>
      </c>
      <c r="H174" s="221">
        <v>0</v>
      </c>
      <c r="I174" s="221">
        <v>0</v>
      </c>
      <c r="J174" s="238">
        <v>15000</v>
      </c>
      <c r="K174" s="312">
        <v>-15000</v>
      </c>
      <c r="L174" s="221">
        <v>0</v>
      </c>
      <c r="M174" s="221">
        <v>0</v>
      </c>
      <c r="N174" s="221">
        <v>0</v>
      </c>
      <c r="O174" s="221">
        <v>0</v>
      </c>
      <c r="P174" s="221">
        <v>0</v>
      </c>
      <c r="Q174" s="221">
        <v>0</v>
      </c>
      <c r="R174" s="221">
        <v>0</v>
      </c>
      <c r="S174" s="221">
        <v>0</v>
      </c>
      <c r="T174" s="122">
        <f t="shared" si="5"/>
        <v>0</v>
      </c>
      <c r="U174" s="149">
        <f t="shared" si="4"/>
        <v>0</v>
      </c>
    </row>
    <row r="175" spans="1:68" s="65" customFormat="1">
      <c r="A175" s="63">
        <v>4222</v>
      </c>
      <c r="B175" s="97" t="s">
        <v>52</v>
      </c>
      <c r="C175" s="128">
        <f t="shared" si="7"/>
        <v>18000</v>
      </c>
      <c r="D175" s="192">
        <v>0</v>
      </c>
      <c r="E175" s="154">
        <v>0</v>
      </c>
      <c r="F175" s="154">
        <v>0</v>
      </c>
      <c r="G175" s="216">
        <v>0</v>
      </c>
      <c r="H175" s="216">
        <v>0</v>
      </c>
      <c r="I175" s="216">
        <v>0</v>
      </c>
      <c r="J175" s="237">
        <f>J176+J177+J178</f>
        <v>18000</v>
      </c>
      <c r="K175" s="311">
        <v>0</v>
      </c>
      <c r="L175" s="216">
        <v>0</v>
      </c>
      <c r="M175" s="216">
        <v>0</v>
      </c>
      <c r="N175" s="216">
        <v>0</v>
      </c>
      <c r="O175" s="216">
        <v>0</v>
      </c>
      <c r="P175" s="216">
        <v>0</v>
      </c>
      <c r="Q175" s="216">
        <v>0</v>
      </c>
      <c r="R175" s="329">
        <v>0</v>
      </c>
      <c r="S175" s="216">
        <v>0</v>
      </c>
      <c r="T175" s="128">
        <f t="shared" si="5"/>
        <v>18000</v>
      </c>
      <c r="U175" s="155">
        <f t="shared" si="4"/>
        <v>18000</v>
      </c>
      <c r="V175" s="52"/>
      <c r="W175" s="52"/>
      <c r="X175" s="52"/>
      <c r="Y175" s="52"/>
      <c r="Z175" s="52"/>
      <c r="AA175" s="52"/>
      <c r="AB175" s="52"/>
      <c r="AC175" s="52"/>
      <c r="AD175" s="52"/>
      <c r="AE175" s="52"/>
      <c r="AF175" s="52"/>
      <c r="AG175" s="52"/>
      <c r="AH175" s="52"/>
      <c r="AI175" s="52"/>
      <c r="AJ175" s="52"/>
      <c r="AK175" s="52"/>
      <c r="AL175" s="52"/>
      <c r="AM175" s="52"/>
      <c r="AN175" s="52"/>
      <c r="AO175" s="52"/>
      <c r="AP175" s="52"/>
      <c r="AQ175" s="52"/>
      <c r="AR175" s="52"/>
      <c r="AS175" s="52"/>
      <c r="AT175" s="52"/>
      <c r="AU175" s="52"/>
      <c r="AV175" s="52"/>
      <c r="AW175" s="52"/>
      <c r="AX175" s="52"/>
      <c r="AY175" s="52"/>
      <c r="AZ175" s="52"/>
      <c r="BA175" s="52"/>
      <c r="BB175" s="52"/>
      <c r="BC175" s="52"/>
      <c r="BD175" s="52"/>
      <c r="BE175" s="52"/>
      <c r="BF175" s="52"/>
      <c r="BG175" s="52"/>
      <c r="BH175" s="52"/>
      <c r="BI175" s="52"/>
      <c r="BJ175" s="52"/>
      <c r="BK175" s="52"/>
      <c r="BL175" s="52"/>
      <c r="BM175" s="52"/>
      <c r="BN175" s="52"/>
      <c r="BO175" s="52"/>
      <c r="BP175" s="52"/>
    </row>
    <row r="176" spans="1:68" s="52" customFormat="1">
      <c r="A176" s="100">
        <v>42221</v>
      </c>
      <c r="B176" s="101" t="s">
        <v>161</v>
      </c>
      <c r="C176" s="122">
        <f t="shared" si="7"/>
        <v>7000</v>
      </c>
      <c r="D176" s="219">
        <v>0</v>
      </c>
      <c r="E176" s="174">
        <v>0</v>
      </c>
      <c r="F176" s="174">
        <v>0</v>
      </c>
      <c r="G176" s="219">
        <v>0</v>
      </c>
      <c r="H176" s="219">
        <v>0</v>
      </c>
      <c r="I176" s="219">
        <v>0</v>
      </c>
      <c r="J176" s="244">
        <v>7000</v>
      </c>
      <c r="K176" s="318">
        <v>0</v>
      </c>
      <c r="L176" s="219">
        <v>0</v>
      </c>
      <c r="M176" s="219">
        <v>0</v>
      </c>
      <c r="N176" s="219">
        <v>0</v>
      </c>
      <c r="O176" s="219">
        <v>0</v>
      </c>
      <c r="P176" s="219">
        <v>0</v>
      </c>
      <c r="Q176" s="219">
        <v>0</v>
      </c>
      <c r="R176" s="340">
        <v>0</v>
      </c>
      <c r="S176" s="219">
        <v>0</v>
      </c>
      <c r="T176" s="122">
        <f t="shared" si="5"/>
        <v>7000</v>
      </c>
      <c r="U176" s="161">
        <f t="shared" si="4"/>
        <v>7000</v>
      </c>
    </row>
    <row r="177" spans="1:68" s="52" customFormat="1">
      <c r="A177" s="100">
        <v>42222</v>
      </c>
      <c r="B177" s="101" t="s">
        <v>156</v>
      </c>
      <c r="C177" s="122">
        <f t="shared" si="7"/>
        <v>8000</v>
      </c>
      <c r="D177" s="219">
        <v>0</v>
      </c>
      <c r="E177" s="174">
        <v>0</v>
      </c>
      <c r="F177" s="174">
        <v>0</v>
      </c>
      <c r="G177" s="219">
        <v>0</v>
      </c>
      <c r="H177" s="219">
        <v>0</v>
      </c>
      <c r="I177" s="219">
        <v>0</v>
      </c>
      <c r="J177" s="238">
        <v>8000</v>
      </c>
      <c r="K177" s="312">
        <v>0</v>
      </c>
      <c r="L177" s="219">
        <v>0</v>
      </c>
      <c r="M177" s="219">
        <v>0</v>
      </c>
      <c r="N177" s="219">
        <v>0</v>
      </c>
      <c r="O177" s="219">
        <v>0</v>
      </c>
      <c r="P177" s="219">
        <v>0</v>
      </c>
      <c r="Q177" s="219">
        <v>0</v>
      </c>
      <c r="R177" s="340">
        <v>0</v>
      </c>
      <c r="S177" s="219">
        <v>0</v>
      </c>
      <c r="T177" s="122">
        <f t="shared" si="5"/>
        <v>8000</v>
      </c>
      <c r="U177" s="161">
        <f t="shared" ref="U177:U193" si="8">T177</f>
        <v>8000</v>
      </c>
    </row>
    <row r="178" spans="1:68" s="52" customFormat="1">
      <c r="A178" s="100">
        <v>42229</v>
      </c>
      <c r="B178" s="101" t="s">
        <v>162</v>
      </c>
      <c r="C178" s="122">
        <f t="shared" si="7"/>
        <v>3000</v>
      </c>
      <c r="D178" s="219">
        <v>0</v>
      </c>
      <c r="E178" s="174">
        <v>0</v>
      </c>
      <c r="F178" s="174">
        <v>0</v>
      </c>
      <c r="G178" s="219">
        <v>0</v>
      </c>
      <c r="H178" s="219">
        <v>0</v>
      </c>
      <c r="I178" s="219">
        <v>0</v>
      </c>
      <c r="J178" s="244">
        <v>3000</v>
      </c>
      <c r="K178" s="318">
        <v>0</v>
      </c>
      <c r="L178" s="219">
        <v>0</v>
      </c>
      <c r="M178" s="219">
        <v>0</v>
      </c>
      <c r="N178" s="219">
        <v>0</v>
      </c>
      <c r="O178" s="219">
        <v>0</v>
      </c>
      <c r="P178" s="219">
        <v>0</v>
      </c>
      <c r="Q178" s="219">
        <v>0</v>
      </c>
      <c r="R178" s="340">
        <v>0</v>
      </c>
      <c r="S178" s="219">
        <v>0</v>
      </c>
      <c r="T178" s="122">
        <f t="shared" ref="T178:T194" si="9">C178</f>
        <v>3000</v>
      </c>
      <c r="U178" s="161">
        <f t="shared" si="8"/>
        <v>3000</v>
      </c>
    </row>
    <row r="179" spans="1:68" s="65" customFormat="1">
      <c r="A179" s="63">
        <v>4223</v>
      </c>
      <c r="B179" s="97" t="s">
        <v>59</v>
      </c>
      <c r="C179" s="128">
        <f t="shared" si="7"/>
        <v>33000</v>
      </c>
      <c r="D179" s="192">
        <v>0</v>
      </c>
      <c r="E179" s="154">
        <v>0</v>
      </c>
      <c r="F179" s="154">
        <v>0</v>
      </c>
      <c r="G179" s="216">
        <v>0</v>
      </c>
      <c r="H179" s="216">
        <f>H182</f>
        <v>20000</v>
      </c>
      <c r="I179" s="216">
        <v>0</v>
      </c>
      <c r="J179" s="237">
        <f>J180+J181+J182</f>
        <v>11000</v>
      </c>
      <c r="K179" s="311">
        <f>K180+K182</f>
        <v>2000</v>
      </c>
      <c r="L179" s="216">
        <v>0</v>
      </c>
      <c r="M179" s="216">
        <v>0</v>
      </c>
      <c r="N179" s="216">
        <v>0</v>
      </c>
      <c r="O179" s="216">
        <v>0</v>
      </c>
      <c r="P179" s="216">
        <v>0</v>
      </c>
      <c r="Q179" s="216">
        <v>0</v>
      </c>
      <c r="R179" s="329">
        <v>0</v>
      </c>
      <c r="S179" s="216">
        <v>0</v>
      </c>
      <c r="T179" s="128">
        <f t="shared" si="9"/>
        <v>33000</v>
      </c>
      <c r="U179" s="155">
        <f t="shared" si="8"/>
        <v>33000</v>
      </c>
      <c r="V179" s="52"/>
      <c r="W179" s="52"/>
      <c r="X179" s="52"/>
      <c r="Y179" s="52"/>
      <c r="Z179" s="52"/>
      <c r="AA179" s="52"/>
      <c r="AB179" s="52"/>
      <c r="AC179" s="52"/>
      <c r="AD179" s="52"/>
      <c r="AE179" s="52"/>
      <c r="AF179" s="52"/>
      <c r="AG179" s="52"/>
      <c r="AH179" s="52"/>
      <c r="AI179" s="52"/>
      <c r="AJ179" s="52"/>
      <c r="AK179" s="52"/>
      <c r="AL179" s="52"/>
      <c r="AM179" s="52"/>
      <c r="AN179" s="52"/>
      <c r="AO179" s="52"/>
      <c r="AP179" s="52"/>
      <c r="AQ179" s="52"/>
      <c r="AR179" s="52"/>
      <c r="AS179" s="52"/>
      <c r="AT179" s="52"/>
      <c r="AU179" s="52"/>
      <c r="AV179" s="52"/>
      <c r="AW179" s="52"/>
      <c r="AX179" s="52"/>
      <c r="AY179" s="52"/>
      <c r="AZ179" s="52"/>
      <c r="BA179" s="52"/>
      <c r="BB179" s="52"/>
      <c r="BC179" s="52"/>
      <c r="BD179" s="52"/>
      <c r="BE179" s="52"/>
      <c r="BF179" s="52"/>
      <c r="BG179" s="52"/>
      <c r="BH179" s="52"/>
      <c r="BI179" s="52"/>
      <c r="BJ179" s="52"/>
      <c r="BK179" s="52"/>
      <c r="BL179" s="52"/>
      <c r="BM179" s="52"/>
      <c r="BN179" s="52"/>
      <c r="BO179" s="52"/>
      <c r="BP179" s="52"/>
    </row>
    <row r="180" spans="1:68" s="52" customFormat="1">
      <c r="A180" s="100">
        <v>42231</v>
      </c>
      <c r="B180" s="101" t="s">
        <v>151</v>
      </c>
      <c r="C180" s="122">
        <f t="shared" si="7"/>
        <v>10000</v>
      </c>
      <c r="D180" s="198">
        <v>0</v>
      </c>
      <c r="E180" s="174">
        <v>0</v>
      </c>
      <c r="F180" s="174">
        <v>0</v>
      </c>
      <c r="G180" s="219">
        <v>0</v>
      </c>
      <c r="H180" s="219">
        <v>0</v>
      </c>
      <c r="I180" s="219">
        <v>0</v>
      </c>
      <c r="J180" s="238">
        <v>5000</v>
      </c>
      <c r="K180" s="312">
        <v>5000</v>
      </c>
      <c r="L180" s="219">
        <v>0</v>
      </c>
      <c r="M180" s="219">
        <v>0</v>
      </c>
      <c r="N180" s="219">
        <v>0</v>
      </c>
      <c r="O180" s="219">
        <v>0</v>
      </c>
      <c r="P180" s="219">
        <v>0</v>
      </c>
      <c r="Q180" s="219">
        <v>0</v>
      </c>
      <c r="R180" s="340">
        <v>0</v>
      </c>
      <c r="S180" s="219">
        <v>0</v>
      </c>
      <c r="T180" s="122">
        <f t="shared" si="9"/>
        <v>10000</v>
      </c>
      <c r="U180" s="149">
        <f t="shared" si="8"/>
        <v>10000</v>
      </c>
    </row>
    <row r="181" spans="1:68" s="52" customFormat="1">
      <c r="A181" s="100">
        <v>42232</v>
      </c>
      <c r="B181" s="101" t="s">
        <v>163</v>
      </c>
      <c r="C181" s="122">
        <f t="shared" si="7"/>
        <v>3000</v>
      </c>
      <c r="D181" s="219">
        <v>0</v>
      </c>
      <c r="E181" s="174">
        <v>0</v>
      </c>
      <c r="F181" s="174">
        <v>0</v>
      </c>
      <c r="G181" s="219">
        <v>0</v>
      </c>
      <c r="H181" s="219">
        <v>0</v>
      </c>
      <c r="I181" s="219">
        <v>0</v>
      </c>
      <c r="J181" s="238">
        <v>3000</v>
      </c>
      <c r="K181" s="312">
        <v>0</v>
      </c>
      <c r="L181" s="219">
        <v>0</v>
      </c>
      <c r="M181" s="219">
        <v>0</v>
      </c>
      <c r="N181" s="219">
        <v>0</v>
      </c>
      <c r="O181" s="219">
        <v>0</v>
      </c>
      <c r="P181" s="219">
        <v>0</v>
      </c>
      <c r="Q181" s="219">
        <v>0</v>
      </c>
      <c r="R181" s="340">
        <v>0</v>
      </c>
      <c r="S181" s="219">
        <v>0</v>
      </c>
      <c r="T181" s="122">
        <f t="shared" si="9"/>
        <v>3000</v>
      </c>
      <c r="U181" s="149">
        <f t="shared" si="8"/>
        <v>3000</v>
      </c>
    </row>
    <row r="182" spans="1:68">
      <c r="A182" s="98">
        <v>42239</v>
      </c>
      <c r="B182" s="99" t="s">
        <v>134</v>
      </c>
      <c r="C182" s="122">
        <f t="shared" si="7"/>
        <v>20000</v>
      </c>
      <c r="D182" s="206">
        <v>0</v>
      </c>
      <c r="E182" s="173">
        <v>0</v>
      </c>
      <c r="F182" s="173">
        <v>0</v>
      </c>
      <c r="G182" s="221">
        <v>0</v>
      </c>
      <c r="H182" s="221">
        <v>20000</v>
      </c>
      <c r="I182" s="221">
        <v>0</v>
      </c>
      <c r="J182" s="238">
        <v>3000</v>
      </c>
      <c r="K182" s="312">
        <v>-3000</v>
      </c>
      <c r="L182" s="221">
        <v>0</v>
      </c>
      <c r="M182" s="221">
        <v>0</v>
      </c>
      <c r="N182" s="221">
        <v>0</v>
      </c>
      <c r="O182" s="221">
        <v>0</v>
      </c>
      <c r="P182" s="221">
        <v>0</v>
      </c>
      <c r="Q182" s="221">
        <v>0</v>
      </c>
      <c r="R182" s="221">
        <v>0</v>
      </c>
      <c r="S182" s="221">
        <v>0</v>
      </c>
      <c r="T182" s="122">
        <f t="shared" si="9"/>
        <v>20000</v>
      </c>
      <c r="U182" s="149">
        <f t="shared" si="8"/>
        <v>20000</v>
      </c>
    </row>
    <row r="183" spans="1:68" s="65" customFormat="1">
      <c r="A183" s="63">
        <v>4226</v>
      </c>
      <c r="B183" s="97" t="s">
        <v>53</v>
      </c>
      <c r="C183" s="128">
        <f t="shared" si="7"/>
        <v>50000</v>
      </c>
      <c r="D183" s="192">
        <v>0</v>
      </c>
      <c r="E183" s="154">
        <v>0</v>
      </c>
      <c r="F183" s="154">
        <v>0</v>
      </c>
      <c r="G183" s="216">
        <v>0</v>
      </c>
      <c r="H183" s="216">
        <v>0</v>
      </c>
      <c r="I183" s="216">
        <v>0</v>
      </c>
      <c r="J183" s="237">
        <f>J184</f>
        <v>80000</v>
      </c>
      <c r="K183" s="311">
        <f>K184</f>
        <v>-30000</v>
      </c>
      <c r="L183" s="216">
        <v>0</v>
      </c>
      <c r="M183" s="216">
        <v>0</v>
      </c>
      <c r="N183" s="216">
        <v>0</v>
      </c>
      <c r="O183" s="216">
        <v>0</v>
      </c>
      <c r="P183" s="216">
        <v>0</v>
      </c>
      <c r="Q183" s="216">
        <v>0</v>
      </c>
      <c r="R183" s="329">
        <v>0</v>
      </c>
      <c r="S183" s="216">
        <v>0</v>
      </c>
      <c r="T183" s="128">
        <f t="shared" si="9"/>
        <v>50000</v>
      </c>
      <c r="U183" s="155">
        <f t="shared" si="8"/>
        <v>50000</v>
      </c>
      <c r="V183" s="52"/>
      <c r="W183" s="52"/>
      <c r="X183" s="52"/>
      <c r="Y183" s="52"/>
      <c r="Z183" s="52"/>
      <c r="AA183" s="52"/>
      <c r="AB183" s="52"/>
      <c r="AC183" s="52"/>
      <c r="AD183" s="52"/>
      <c r="AE183" s="52"/>
      <c r="AF183" s="52"/>
      <c r="AG183" s="52"/>
      <c r="AH183" s="52"/>
      <c r="AI183" s="52"/>
      <c r="AJ183" s="52"/>
      <c r="AK183" s="52"/>
      <c r="AL183" s="52"/>
      <c r="AM183" s="52"/>
      <c r="AN183" s="52"/>
      <c r="AO183" s="52"/>
      <c r="AP183" s="52"/>
      <c r="AQ183" s="52"/>
      <c r="AR183" s="52"/>
      <c r="AS183" s="52"/>
      <c r="AT183" s="52"/>
      <c r="AU183" s="52"/>
      <c r="AV183" s="52"/>
      <c r="AW183" s="52"/>
      <c r="AX183" s="52"/>
      <c r="AY183" s="52"/>
      <c r="AZ183" s="52"/>
      <c r="BA183" s="52"/>
      <c r="BB183" s="52"/>
      <c r="BC183" s="52"/>
      <c r="BD183" s="52"/>
      <c r="BE183" s="52"/>
      <c r="BF183" s="52"/>
      <c r="BG183" s="52"/>
      <c r="BH183" s="52"/>
      <c r="BI183" s="52"/>
      <c r="BJ183" s="52"/>
      <c r="BK183" s="52"/>
      <c r="BL183" s="52"/>
      <c r="BM183" s="52"/>
      <c r="BN183" s="52"/>
      <c r="BO183" s="52"/>
      <c r="BP183" s="52"/>
    </row>
    <row r="184" spans="1:68">
      <c r="A184" s="98">
        <v>42262</v>
      </c>
      <c r="B184" s="99" t="s">
        <v>135</v>
      </c>
      <c r="C184" s="122">
        <f t="shared" si="7"/>
        <v>50000</v>
      </c>
      <c r="D184" s="206">
        <v>0</v>
      </c>
      <c r="E184" s="173">
        <v>0</v>
      </c>
      <c r="F184" s="173">
        <v>0</v>
      </c>
      <c r="G184" s="221">
        <v>0</v>
      </c>
      <c r="H184" s="221">
        <v>0</v>
      </c>
      <c r="I184" s="221">
        <v>0</v>
      </c>
      <c r="J184" s="238">
        <v>80000</v>
      </c>
      <c r="K184" s="312">
        <v>-30000</v>
      </c>
      <c r="L184" s="221">
        <v>0</v>
      </c>
      <c r="M184" s="221">
        <v>0</v>
      </c>
      <c r="N184" s="221">
        <v>0</v>
      </c>
      <c r="O184" s="221">
        <v>0</v>
      </c>
      <c r="P184" s="221">
        <v>0</v>
      </c>
      <c r="Q184" s="221">
        <v>0</v>
      </c>
      <c r="R184" s="221">
        <v>0</v>
      </c>
      <c r="S184" s="221">
        <v>0</v>
      </c>
      <c r="T184" s="122">
        <f t="shared" si="9"/>
        <v>50000</v>
      </c>
      <c r="U184" s="149">
        <f t="shared" si="8"/>
        <v>50000</v>
      </c>
    </row>
    <row r="185" spans="1:68" s="65" customFormat="1">
      <c r="A185" s="63">
        <v>4227</v>
      </c>
      <c r="B185" s="97" t="s">
        <v>54</v>
      </c>
      <c r="C185" s="128">
        <f t="shared" si="7"/>
        <v>0</v>
      </c>
      <c r="D185" s="192">
        <v>0</v>
      </c>
      <c r="E185" s="154">
        <v>0</v>
      </c>
      <c r="F185" s="154">
        <v>0</v>
      </c>
      <c r="G185" s="216">
        <v>0</v>
      </c>
      <c r="H185" s="216">
        <v>0</v>
      </c>
      <c r="I185" s="216">
        <v>0</v>
      </c>
      <c r="J185" s="237">
        <v>0</v>
      </c>
      <c r="K185" s="311">
        <v>0</v>
      </c>
      <c r="L185" s="216">
        <v>0</v>
      </c>
      <c r="M185" s="216">
        <v>0</v>
      </c>
      <c r="N185" s="216">
        <v>0</v>
      </c>
      <c r="O185" s="216">
        <v>0</v>
      </c>
      <c r="P185" s="216">
        <v>0</v>
      </c>
      <c r="Q185" s="216">
        <v>0</v>
      </c>
      <c r="R185" s="329">
        <v>0</v>
      </c>
      <c r="S185" s="216">
        <v>0</v>
      </c>
      <c r="T185" s="128">
        <f t="shared" si="9"/>
        <v>0</v>
      </c>
      <c r="U185" s="155">
        <f t="shared" si="8"/>
        <v>0</v>
      </c>
      <c r="V185" s="52"/>
      <c r="W185" s="52"/>
      <c r="X185" s="52"/>
      <c r="Y185" s="52"/>
      <c r="Z185" s="52"/>
      <c r="AA185" s="52"/>
      <c r="AB185" s="52"/>
      <c r="AC185" s="52"/>
      <c r="AD185" s="52"/>
      <c r="AE185" s="52"/>
      <c r="AF185" s="52"/>
      <c r="AG185" s="52"/>
      <c r="AH185" s="52"/>
      <c r="AI185" s="52"/>
      <c r="AJ185" s="52"/>
      <c r="AK185" s="52"/>
      <c r="AL185" s="52"/>
      <c r="AM185" s="52"/>
      <c r="AN185" s="52"/>
      <c r="AO185" s="52"/>
      <c r="AP185" s="52"/>
      <c r="AQ185" s="52"/>
      <c r="AR185" s="52"/>
      <c r="AS185" s="52"/>
      <c r="AT185" s="52"/>
      <c r="AU185" s="52"/>
      <c r="AV185" s="52"/>
      <c r="AW185" s="52"/>
      <c r="AX185" s="52"/>
      <c r="AY185" s="52"/>
      <c r="AZ185" s="52"/>
      <c r="BA185" s="52"/>
      <c r="BB185" s="52"/>
      <c r="BC185" s="52"/>
      <c r="BD185" s="52"/>
      <c r="BE185" s="52"/>
      <c r="BF185" s="52"/>
      <c r="BG185" s="52"/>
      <c r="BH185" s="52"/>
      <c r="BI185" s="52"/>
      <c r="BJ185" s="52"/>
      <c r="BK185" s="52"/>
      <c r="BL185" s="52"/>
      <c r="BM185" s="52"/>
      <c r="BN185" s="52"/>
      <c r="BO185" s="52"/>
      <c r="BP185" s="52"/>
    </row>
    <row r="186" spans="1:68" s="56" customFormat="1">
      <c r="A186" s="59">
        <v>424</v>
      </c>
      <c r="B186" s="102" t="s">
        <v>23</v>
      </c>
      <c r="C186" s="127">
        <f t="shared" si="7"/>
        <v>4246.49</v>
      </c>
      <c r="D186" s="185">
        <v>0</v>
      </c>
      <c r="E186" s="157">
        <v>0</v>
      </c>
      <c r="F186" s="157">
        <v>0</v>
      </c>
      <c r="G186" s="232">
        <v>0</v>
      </c>
      <c r="H186" s="232">
        <v>0</v>
      </c>
      <c r="I186" s="212">
        <v>0</v>
      </c>
      <c r="J186" s="239">
        <f>J187</f>
        <v>2000</v>
      </c>
      <c r="K186" s="239">
        <v>0</v>
      </c>
      <c r="L186" s="232">
        <v>0</v>
      </c>
      <c r="M186" s="232">
        <v>0</v>
      </c>
      <c r="N186" s="232">
        <f>N188</f>
        <v>2246.4899999999998</v>
      </c>
      <c r="O186" s="232">
        <v>0</v>
      </c>
      <c r="P186" s="232">
        <v>0</v>
      </c>
      <c r="Q186" s="232">
        <v>0</v>
      </c>
      <c r="R186" s="330">
        <v>0</v>
      </c>
      <c r="S186" s="232">
        <v>0</v>
      </c>
      <c r="T186" s="127">
        <f t="shared" si="9"/>
        <v>4246.49</v>
      </c>
      <c r="U186" s="143">
        <f t="shared" si="8"/>
        <v>4246.49</v>
      </c>
      <c r="V186" s="57"/>
      <c r="W186" s="57"/>
      <c r="X186" s="57"/>
      <c r="Y186" s="57"/>
      <c r="Z186" s="57"/>
      <c r="AA186" s="57"/>
      <c r="AB186" s="57"/>
      <c r="AC186" s="57"/>
      <c r="AD186" s="57"/>
      <c r="AE186" s="57"/>
      <c r="AF186" s="57"/>
      <c r="AG186" s="57"/>
      <c r="AH186" s="57"/>
      <c r="AI186" s="57"/>
      <c r="AJ186" s="57"/>
      <c r="AK186" s="57"/>
      <c r="AL186" s="57"/>
      <c r="AM186" s="57"/>
      <c r="AN186" s="57"/>
      <c r="AO186" s="57"/>
      <c r="AP186" s="57"/>
      <c r="AQ186" s="57"/>
      <c r="AR186" s="57"/>
      <c r="AS186" s="57"/>
      <c r="AT186" s="57"/>
      <c r="AU186" s="57"/>
      <c r="AV186" s="57"/>
      <c r="AW186" s="57"/>
      <c r="AX186" s="57"/>
      <c r="AY186" s="57"/>
      <c r="AZ186" s="57"/>
      <c r="BA186" s="57"/>
      <c r="BB186" s="57"/>
      <c r="BC186" s="57"/>
      <c r="BD186" s="57"/>
      <c r="BE186" s="57"/>
      <c r="BF186" s="57"/>
      <c r="BG186" s="57"/>
      <c r="BH186" s="57"/>
      <c r="BI186" s="57"/>
      <c r="BJ186" s="57"/>
      <c r="BK186" s="57"/>
      <c r="BL186" s="57"/>
      <c r="BM186" s="57"/>
      <c r="BN186" s="57"/>
      <c r="BO186" s="57"/>
      <c r="BP186" s="57"/>
    </row>
    <row r="187" spans="1:68" s="78" customFormat="1">
      <c r="A187" s="68">
        <v>4241</v>
      </c>
      <c r="B187" s="103" t="s">
        <v>55</v>
      </c>
      <c r="C187" s="128">
        <f t="shared" si="7"/>
        <v>4246.49</v>
      </c>
      <c r="D187" s="207">
        <v>0</v>
      </c>
      <c r="E187" s="176">
        <v>0</v>
      </c>
      <c r="F187" s="176">
        <v>0</v>
      </c>
      <c r="G187" s="222">
        <v>0</v>
      </c>
      <c r="H187" s="222">
        <v>0</v>
      </c>
      <c r="I187" s="222">
        <v>0</v>
      </c>
      <c r="J187" s="237">
        <f>J188</f>
        <v>2000</v>
      </c>
      <c r="K187" s="237">
        <v>0</v>
      </c>
      <c r="L187" s="222">
        <v>0</v>
      </c>
      <c r="M187" s="222">
        <v>0</v>
      </c>
      <c r="N187" s="222">
        <f>N188</f>
        <v>2246.4899999999998</v>
      </c>
      <c r="O187" s="222">
        <v>0</v>
      </c>
      <c r="P187" s="222">
        <v>0</v>
      </c>
      <c r="Q187" s="222">
        <v>0</v>
      </c>
      <c r="R187" s="341">
        <v>0</v>
      </c>
      <c r="S187" s="222">
        <v>0</v>
      </c>
      <c r="T187" s="128">
        <f t="shared" si="9"/>
        <v>4246.49</v>
      </c>
      <c r="U187" s="175">
        <f t="shared" si="8"/>
        <v>4246.49</v>
      </c>
      <c r="V187" s="57"/>
      <c r="W187" s="57"/>
      <c r="X187" s="57"/>
      <c r="Y187" s="57"/>
      <c r="Z187" s="57"/>
      <c r="AA187" s="57"/>
      <c r="AB187" s="57"/>
      <c r="AC187" s="57"/>
      <c r="AD187" s="57"/>
      <c r="AE187" s="57"/>
      <c r="AF187" s="57"/>
      <c r="AG187" s="57"/>
      <c r="AH187" s="57"/>
      <c r="AI187" s="57"/>
      <c r="AJ187" s="57"/>
      <c r="AK187" s="57"/>
      <c r="AL187" s="57"/>
      <c r="AM187" s="57"/>
      <c r="AN187" s="57"/>
      <c r="AO187" s="57"/>
      <c r="AP187" s="57"/>
      <c r="AQ187" s="57"/>
      <c r="AR187" s="57"/>
      <c r="AS187" s="57"/>
      <c r="AT187" s="57"/>
      <c r="AU187" s="57"/>
      <c r="AV187" s="57"/>
      <c r="AW187" s="57"/>
      <c r="AX187" s="57"/>
      <c r="AY187" s="57"/>
      <c r="AZ187" s="57"/>
      <c r="BA187" s="57"/>
      <c r="BB187" s="57"/>
      <c r="BC187" s="57"/>
      <c r="BD187" s="57"/>
      <c r="BE187" s="57"/>
      <c r="BF187" s="57"/>
      <c r="BG187" s="57"/>
      <c r="BH187" s="57"/>
      <c r="BI187" s="57"/>
      <c r="BJ187" s="57"/>
      <c r="BK187" s="57"/>
      <c r="BL187" s="57"/>
      <c r="BM187" s="57"/>
      <c r="BN187" s="57"/>
      <c r="BO187" s="57"/>
      <c r="BP187" s="57"/>
    </row>
    <row r="188" spans="1:68" s="57" customFormat="1">
      <c r="A188" s="72">
        <v>42411</v>
      </c>
      <c r="B188" s="104" t="s">
        <v>55</v>
      </c>
      <c r="C188" s="122">
        <f t="shared" si="7"/>
        <v>4246.49</v>
      </c>
      <c r="D188" s="208">
        <v>0</v>
      </c>
      <c r="E188" s="177">
        <v>0</v>
      </c>
      <c r="F188" s="177">
        <v>0</v>
      </c>
      <c r="G188" s="223">
        <v>0</v>
      </c>
      <c r="H188" s="223">
        <v>0</v>
      </c>
      <c r="I188" s="223">
        <v>0</v>
      </c>
      <c r="J188" s="238">
        <v>2000</v>
      </c>
      <c r="K188" s="238">
        <v>0</v>
      </c>
      <c r="L188" s="223">
        <v>0</v>
      </c>
      <c r="M188" s="223">
        <v>0</v>
      </c>
      <c r="N188" s="223">
        <v>2246.4899999999998</v>
      </c>
      <c r="O188" s="223">
        <v>0</v>
      </c>
      <c r="P188" s="223">
        <v>0</v>
      </c>
      <c r="Q188" s="223">
        <v>0</v>
      </c>
      <c r="R188" s="342">
        <v>0</v>
      </c>
      <c r="S188" s="223">
        <v>0</v>
      </c>
      <c r="T188" s="122">
        <f t="shared" si="9"/>
        <v>4246.49</v>
      </c>
      <c r="U188" s="162">
        <f t="shared" si="8"/>
        <v>4246.49</v>
      </c>
    </row>
    <row r="189" spans="1:68" s="65" customFormat="1">
      <c r="A189" s="68">
        <v>4242</v>
      </c>
      <c r="B189" s="103" t="s">
        <v>77</v>
      </c>
      <c r="C189" s="128">
        <f t="shared" si="7"/>
        <v>0</v>
      </c>
      <c r="D189" s="196">
        <v>0</v>
      </c>
      <c r="E189" s="158">
        <v>0</v>
      </c>
      <c r="F189" s="158">
        <v>0</v>
      </c>
      <c r="G189" s="218">
        <v>0</v>
      </c>
      <c r="H189" s="218">
        <v>0</v>
      </c>
      <c r="I189" s="218">
        <v>0</v>
      </c>
      <c r="J189" s="237">
        <v>0</v>
      </c>
      <c r="K189" s="237">
        <v>0</v>
      </c>
      <c r="L189" s="218">
        <v>0</v>
      </c>
      <c r="M189" s="218">
        <v>0</v>
      </c>
      <c r="N189" s="218">
        <v>0</v>
      </c>
      <c r="O189" s="218">
        <v>0</v>
      </c>
      <c r="P189" s="218">
        <v>0</v>
      </c>
      <c r="Q189" s="218">
        <v>0</v>
      </c>
      <c r="R189" s="331">
        <v>0</v>
      </c>
      <c r="S189" s="218">
        <v>0</v>
      </c>
      <c r="T189" s="128">
        <f t="shared" si="9"/>
        <v>0</v>
      </c>
      <c r="U189" s="159">
        <f t="shared" si="8"/>
        <v>0</v>
      </c>
      <c r="V189" s="52"/>
      <c r="W189" s="52"/>
      <c r="X189" s="52"/>
      <c r="Y189" s="52"/>
      <c r="Z189" s="52"/>
      <c r="AA189" s="52"/>
      <c r="AB189" s="52"/>
      <c r="AC189" s="52"/>
      <c r="AD189" s="52"/>
      <c r="AE189" s="52"/>
      <c r="AF189" s="52"/>
      <c r="AG189" s="52"/>
      <c r="AH189" s="52"/>
      <c r="AI189" s="52"/>
      <c r="AJ189" s="52"/>
      <c r="AK189" s="52"/>
      <c r="AL189" s="52"/>
      <c r="AM189" s="52"/>
      <c r="AN189" s="52"/>
      <c r="AO189" s="52"/>
      <c r="AP189" s="52"/>
      <c r="AQ189" s="52"/>
      <c r="AR189" s="52"/>
      <c r="AS189" s="52"/>
      <c r="AT189" s="52"/>
      <c r="AU189" s="52"/>
      <c r="AV189" s="52"/>
      <c r="AW189" s="52"/>
      <c r="AX189" s="52"/>
      <c r="AY189" s="52"/>
      <c r="AZ189" s="52"/>
      <c r="BA189" s="52"/>
      <c r="BB189" s="52"/>
      <c r="BC189" s="52"/>
      <c r="BD189" s="52"/>
      <c r="BE189" s="52"/>
      <c r="BF189" s="52"/>
      <c r="BG189" s="52"/>
      <c r="BH189" s="52"/>
      <c r="BI189" s="52"/>
      <c r="BJ189" s="52"/>
      <c r="BK189" s="52"/>
      <c r="BL189" s="52"/>
      <c r="BM189" s="52"/>
      <c r="BN189" s="52"/>
      <c r="BO189" s="52"/>
      <c r="BP189" s="52"/>
    </row>
    <row r="190" spans="1:68">
      <c r="A190" s="70">
        <v>42421</v>
      </c>
      <c r="B190" s="105" t="s">
        <v>136</v>
      </c>
      <c r="C190" s="122">
        <f t="shared" si="7"/>
        <v>0</v>
      </c>
      <c r="D190" s="184">
        <v>0</v>
      </c>
      <c r="E190" s="160">
        <v>0</v>
      </c>
      <c r="F190" s="160">
        <v>0</v>
      </c>
      <c r="G190" s="231">
        <v>0</v>
      </c>
      <c r="H190" s="231">
        <v>0</v>
      </c>
      <c r="I190" s="211">
        <v>0</v>
      </c>
      <c r="J190" s="238">
        <v>0</v>
      </c>
      <c r="K190" s="238">
        <v>0</v>
      </c>
      <c r="L190" s="231">
        <v>0</v>
      </c>
      <c r="M190" s="231">
        <v>0</v>
      </c>
      <c r="N190" s="231">
        <v>0</v>
      </c>
      <c r="O190" s="231">
        <v>0</v>
      </c>
      <c r="P190" s="231">
        <v>0</v>
      </c>
      <c r="Q190" s="231">
        <v>0</v>
      </c>
      <c r="R190" s="231">
        <v>0</v>
      </c>
      <c r="S190" s="231">
        <v>0</v>
      </c>
      <c r="T190" s="122">
        <f t="shared" si="9"/>
        <v>0</v>
      </c>
      <c r="U190" s="162">
        <f t="shared" si="8"/>
        <v>0</v>
      </c>
    </row>
    <row r="191" spans="1:68" s="56" customFormat="1">
      <c r="A191" s="59">
        <v>426</v>
      </c>
      <c r="B191" s="102" t="s">
        <v>28</v>
      </c>
      <c r="C191" s="127">
        <f t="shared" si="7"/>
        <v>0</v>
      </c>
      <c r="D191" s="185">
        <v>0</v>
      </c>
      <c r="E191" s="157">
        <v>0</v>
      </c>
      <c r="F191" s="157">
        <v>0</v>
      </c>
      <c r="G191" s="232">
        <v>0</v>
      </c>
      <c r="H191" s="232">
        <v>0</v>
      </c>
      <c r="I191" s="212">
        <v>0</v>
      </c>
      <c r="J191" s="239">
        <v>0</v>
      </c>
      <c r="K191" s="239">
        <v>0</v>
      </c>
      <c r="L191" s="232">
        <v>0</v>
      </c>
      <c r="M191" s="232">
        <v>0</v>
      </c>
      <c r="N191" s="232">
        <v>0</v>
      </c>
      <c r="O191" s="232">
        <v>0</v>
      </c>
      <c r="P191" s="232">
        <v>0</v>
      </c>
      <c r="Q191" s="232">
        <v>0</v>
      </c>
      <c r="R191" s="330">
        <v>0</v>
      </c>
      <c r="S191" s="232">
        <v>0</v>
      </c>
      <c r="T191" s="127">
        <f t="shared" si="9"/>
        <v>0</v>
      </c>
      <c r="U191" s="143">
        <f t="shared" si="8"/>
        <v>0</v>
      </c>
      <c r="V191" s="57"/>
      <c r="W191" s="57"/>
      <c r="X191" s="57"/>
      <c r="Y191" s="57"/>
      <c r="Z191" s="57"/>
      <c r="AA191" s="57"/>
      <c r="AB191" s="57"/>
      <c r="AC191" s="57"/>
      <c r="AD191" s="57"/>
      <c r="AE191" s="57"/>
      <c r="AF191" s="57"/>
      <c r="AG191" s="57"/>
      <c r="AH191" s="57"/>
      <c r="AI191" s="57"/>
      <c r="AJ191" s="57"/>
      <c r="AK191" s="57"/>
      <c r="AL191" s="57"/>
      <c r="AM191" s="57"/>
      <c r="AN191" s="57"/>
      <c r="AO191" s="57"/>
      <c r="AP191" s="57"/>
      <c r="AQ191" s="57"/>
      <c r="AR191" s="57"/>
      <c r="AS191" s="57"/>
      <c r="AT191" s="57"/>
      <c r="AU191" s="57"/>
      <c r="AV191" s="57"/>
      <c r="AW191" s="57"/>
      <c r="AX191" s="57"/>
      <c r="AY191" s="57"/>
      <c r="AZ191" s="57"/>
      <c r="BA191" s="57"/>
      <c r="BB191" s="57"/>
      <c r="BC191" s="57"/>
      <c r="BD191" s="57"/>
      <c r="BE191" s="57"/>
      <c r="BF191" s="57"/>
      <c r="BG191" s="57"/>
      <c r="BH191" s="57"/>
      <c r="BI191" s="57"/>
      <c r="BJ191" s="57"/>
      <c r="BK191" s="57"/>
      <c r="BL191" s="57"/>
      <c r="BM191" s="57"/>
      <c r="BN191" s="57"/>
      <c r="BO191" s="57"/>
      <c r="BP191" s="57"/>
    </row>
    <row r="192" spans="1:68" s="65" customFormat="1">
      <c r="A192" s="68">
        <v>4262</v>
      </c>
      <c r="B192" s="103" t="s">
        <v>28</v>
      </c>
      <c r="C192" s="128">
        <f t="shared" si="7"/>
        <v>0</v>
      </c>
      <c r="D192" s="196">
        <v>0</v>
      </c>
      <c r="E192" s="158">
        <v>0</v>
      </c>
      <c r="F192" s="158">
        <v>0</v>
      </c>
      <c r="G192" s="218">
        <v>0</v>
      </c>
      <c r="H192" s="218">
        <v>0</v>
      </c>
      <c r="I192" s="218">
        <v>0</v>
      </c>
      <c r="J192" s="237">
        <v>0</v>
      </c>
      <c r="K192" s="237">
        <v>0</v>
      </c>
      <c r="L192" s="218">
        <v>0</v>
      </c>
      <c r="M192" s="218">
        <v>0</v>
      </c>
      <c r="N192" s="218">
        <v>0</v>
      </c>
      <c r="O192" s="218">
        <v>0</v>
      </c>
      <c r="P192" s="218">
        <v>0</v>
      </c>
      <c r="Q192" s="218">
        <v>0</v>
      </c>
      <c r="R192" s="331">
        <v>0</v>
      </c>
      <c r="S192" s="218">
        <v>0</v>
      </c>
      <c r="T192" s="128">
        <f t="shared" si="9"/>
        <v>0</v>
      </c>
      <c r="U192" s="159">
        <f t="shared" si="8"/>
        <v>0</v>
      </c>
      <c r="V192" s="52"/>
      <c r="W192" s="52"/>
      <c r="X192" s="52"/>
      <c r="Y192" s="52"/>
      <c r="Z192" s="52"/>
      <c r="AA192" s="52"/>
      <c r="AB192" s="52"/>
      <c r="AC192" s="52"/>
      <c r="AD192" s="52"/>
      <c r="AE192" s="52"/>
      <c r="AF192" s="52"/>
      <c r="AG192" s="52"/>
      <c r="AH192" s="52"/>
      <c r="AI192" s="52"/>
      <c r="AJ192" s="52"/>
      <c r="AK192" s="52"/>
      <c r="AL192" s="52"/>
      <c r="AM192" s="52"/>
      <c r="AN192" s="52"/>
      <c r="AO192" s="52"/>
      <c r="AP192" s="52"/>
      <c r="AQ192" s="52"/>
      <c r="AR192" s="52"/>
      <c r="AS192" s="52"/>
      <c r="AT192" s="52"/>
      <c r="AU192" s="52"/>
      <c r="AV192" s="52"/>
      <c r="AW192" s="52"/>
      <c r="AX192" s="52"/>
      <c r="AY192" s="52"/>
      <c r="AZ192" s="52"/>
      <c r="BA192" s="52"/>
      <c r="BB192" s="52"/>
      <c r="BC192" s="52"/>
      <c r="BD192" s="52"/>
      <c r="BE192" s="52"/>
      <c r="BF192" s="52"/>
      <c r="BG192" s="52"/>
      <c r="BH192" s="52"/>
      <c r="BI192" s="52"/>
      <c r="BJ192" s="52"/>
      <c r="BK192" s="52"/>
      <c r="BL192" s="52"/>
      <c r="BM192" s="52"/>
      <c r="BN192" s="52"/>
      <c r="BO192" s="52"/>
      <c r="BP192" s="52"/>
    </row>
    <row r="193" spans="1:21">
      <c r="A193" s="70">
        <v>42621</v>
      </c>
      <c r="B193" s="105" t="s">
        <v>28</v>
      </c>
      <c r="C193" s="122">
        <f t="shared" si="7"/>
        <v>0</v>
      </c>
      <c r="D193" s="184">
        <v>0</v>
      </c>
      <c r="E193" s="160">
        <v>0</v>
      </c>
      <c r="F193" s="160">
        <v>0</v>
      </c>
      <c r="G193" s="231">
        <v>0</v>
      </c>
      <c r="H193" s="231">
        <v>0</v>
      </c>
      <c r="I193" s="211">
        <v>0</v>
      </c>
      <c r="J193" s="238">
        <v>0</v>
      </c>
      <c r="K193" s="238">
        <v>0</v>
      </c>
      <c r="L193" s="231">
        <v>0</v>
      </c>
      <c r="M193" s="231">
        <v>0</v>
      </c>
      <c r="N193" s="231">
        <v>0</v>
      </c>
      <c r="O193" s="231">
        <v>0</v>
      </c>
      <c r="P193" s="231">
        <v>0</v>
      </c>
      <c r="Q193" s="231">
        <v>0</v>
      </c>
      <c r="R193" s="231">
        <v>0</v>
      </c>
      <c r="S193" s="231">
        <v>0</v>
      </c>
      <c r="T193" s="122">
        <f t="shared" si="9"/>
        <v>0</v>
      </c>
      <c r="U193" s="162">
        <f t="shared" si="8"/>
        <v>0</v>
      </c>
    </row>
    <row r="194" spans="1:21">
      <c r="A194" s="106"/>
      <c r="B194" s="107" t="s">
        <v>25</v>
      </c>
      <c r="C194" s="130">
        <f t="shared" si="7"/>
        <v>7985299.79</v>
      </c>
      <c r="D194" s="185">
        <f t="shared" ref="D194:I194" si="10">D42</f>
        <v>6046000</v>
      </c>
      <c r="E194" s="157">
        <f t="shared" si="10"/>
        <v>245216</v>
      </c>
      <c r="F194" s="157">
        <f t="shared" si="10"/>
        <v>56784.000000000007</v>
      </c>
      <c r="G194" s="232">
        <f t="shared" si="10"/>
        <v>100000</v>
      </c>
      <c r="H194" s="232">
        <f>H42+H165</f>
        <v>363523.30000000005</v>
      </c>
      <c r="I194" s="212">
        <f t="shared" si="10"/>
        <v>570000</v>
      </c>
      <c r="J194" s="239">
        <f>J42+J165</f>
        <v>564350</v>
      </c>
      <c r="K194" s="239">
        <f>K42+K165</f>
        <v>-39320</v>
      </c>
      <c r="L194" s="232">
        <v>0</v>
      </c>
      <c r="M194" s="232">
        <f>M42</f>
        <v>45500</v>
      </c>
      <c r="N194" s="232">
        <f>N42+N165</f>
        <v>-3253.51</v>
      </c>
      <c r="O194" s="232">
        <v>0</v>
      </c>
      <c r="P194" s="232">
        <f>P42</f>
        <v>8000</v>
      </c>
      <c r="Q194" s="232">
        <v>0</v>
      </c>
      <c r="R194" s="330">
        <v>28500</v>
      </c>
      <c r="S194" s="232">
        <v>0</v>
      </c>
      <c r="T194" s="130">
        <f t="shared" si="9"/>
        <v>7985299.79</v>
      </c>
      <c r="U194" s="143">
        <f>T194</f>
        <v>7985299.79</v>
      </c>
    </row>
    <row r="195" spans="1:21" s="52" customFormat="1" ht="14.25" customHeight="1" thickBot="1">
      <c r="A195" s="108"/>
      <c r="B195" s="109"/>
      <c r="C195" s="27"/>
      <c r="D195" s="110"/>
      <c r="E195" s="110"/>
      <c r="F195" s="110"/>
      <c r="G195" s="110"/>
      <c r="H195" s="110"/>
      <c r="I195" s="110"/>
      <c r="J195" s="110"/>
      <c r="K195" s="110"/>
      <c r="L195" s="110"/>
      <c r="M195" s="110"/>
      <c r="N195" s="110"/>
      <c r="O195" s="110"/>
      <c r="P195" s="110"/>
      <c r="Q195" s="110"/>
      <c r="R195" s="110"/>
      <c r="S195" s="110"/>
      <c r="T195" s="110"/>
      <c r="U195" s="110"/>
    </row>
    <row r="196" spans="1:21" s="52" customFormat="1" ht="14.25" customHeight="1">
      <c r="A196" s="351" t="s">
        <v>188</v>
      </c>
      <c r="B196" s="352"/>
      <c r="C196" s="352"/>
      <c r="D196" s="352"/>
      <c r="E196" s="352"/>
      <c r="F196" s="352"/>
      <c r="G196" s="352"/>
      <c r="H196" s="352"/>
      <c r="I196" s="353"/>
      <c r="J196" s="372">
        <v>30000</v>
      </c>
      <c r="K196" s="369">
        <v>50000</v>
      </c>
      <c r="L196" s="110"/>
      <c r="M196" s="110"/>
      <c r="N196" s="110"/>
      <c r="O196" s="110"/>
      <c r="P196" s="110"/>
      <c r="Q196" s="110"/>
      <c r="R196" s="110"/>
      <c r="S196" s="110"/>
      <c r="T196" s="110"/>
      <c r="U196" s="110"/>
    </row>
    <row r="197" spans="1:21" s="52" customFormat="1" ht="14.25" customHeight="1">
      <c r="A197" s="354"/>
      <c r="B197" s="355"/>
      <c r="C197" s="355"/>
      <c r="D197" s="355"/>
      <c r="E197" s="355"/>
      <c r="F197" s="355"/>
      <c r="G197" s="355"/>
      <c r="H197" s="355"/>
      <c r="I197" s="356"/>
      <c r="J197" s="373"/>
      <c r="K197" s="370"/>
      <c r="L197" s="110"/>
      <c r="M197" s="110"/>
      <c r="N197" s="110"/>
      <c r="O197" s="110"/>
      <c r="P197" s="110"/>
      <c r="Q197" s="110"/>
      <c r="R197" s="110"/>
      <c r="S197" s="110"/>
      <c r="T197" s="110"/>
      <c r="U197" s="110"/>
    </row>
    <row r="198" spans="1:21" s="52" customFormat="1" ht="14.25" customHeight="1" thickBot="1">
      <c r="A198" s="357"/>
      <c r="B198" s="358"/>
      <c r="C198" s="358"/>
      <c r="D198" s="358"/>
      <c r="E198" s="358"/>
      <c r="F198" s="358"/>
      <c r="G198" s="358"/>
      <c r="H198" s="358"/>
      <c r="I198" s="359"/>
      <c r="J198" s="374"/>
      <c r="K198" s="371"/>
      <c r="L198" s="110"/>
      <c r="M198" s="110"/>
      <c r="N198" s="110"/>
      <c r="O198" s="110"/>
      <c r="P198" s="110"/>
      <c r="Q198" s="110"/>
      <c r="R198" s="110"/>
      <c r="S198" s="110"/>
      <c r="T198" s="110"/>
      <c r="U198" s="110"/>
    </row>
    <row r="199" spans="1:21" s="52" customFormat="1" ht="14.25" customHeight="1">
      <c r="A199" s="108"/>
      <c r="B199" s="109"/>
      <c r="C199" s="27"/>
      <c r="D199" s="110"/>
      <c r="E199" s="110"/>
      <c r="F199" s="110"/>
      <c r="G199" s="110"/>
      <c r="H199" s="110"/>
      <c r="I199" s="110"/>
      <c r="J199" s="110"/>
      <c r="K199" s="110"/>
      <c r="L199" s="110"/>
      <c r="M199" s="110"/>
      <c r="N199" s="110"/>
      <c r="O199" s="110"/>
      <c r="P199" s="110"/>
      <c r="Q199" s="110"/>
      <c r="R199" s="110"/>
      <c r="S199" s="110"/>
      <c r="T199" s="110"/>
      <c r="U199" s="110"/>
    </row>
    <row r="200" spans="1:21" s="52" customFormat="1" ht="14.25" customHeight="1">
      <c r="A200" s="108"/>
      <c r="B200" s="109"/>
      <c r="C200" s="27"/>
      <c r="D200" s="110"/>
      <c r="E200" s="110"/>
      <c r="F200" s="110"/>
      <c r="G200" s="110"/>
      <c r="H200" s="110"/>
      <c r="I200" s="110"/>
      <c r="J200" s="110"/>
      <c r="K200" s="110"/>
      <c r="L200" s="110"/>
      <c r="M200" s="110"/>
      <c r="N200" s="110"/>
      <c r="O200" s="110"/>
      <c r="P200" s="110"/>
      <c r="Q200" s="110"/>
      <c r="R200" s="110"/>
      <c r="S200" s="110"/>
      <c r="T200" s="110"/>
      <c r="U200" s="110"/>
    </row>
    <row r="201" spans="1:21">
      <c r="A201" s="38" t="s">
        <v>154</v>
      </c>
      <c r="B201" s="111"/>
      <c r="C201" s="8"/>
      <c r="H201" s="42"/>
      <c r="I201" s="112"/>
      <c r="J201" s="112"/>
      <c r="K201" s="112"/>
      <c r="L201" s="7"/>
      <c r="M201" s="44"/>
      <c r="N201" s="44"/>
      <c r="O201" s="44"/>
      <c r="P201" s="44"/>
      <c r="Q201" s="44"/>
      <c r="R201" s="44"/>
    </row>
    <row r="202" spans="1:21">
      <c r="A202" s="38"/>
      <c r="B202" s="111"/>
      <c r="C202" s="8"/>
      <c r="E202" s="113" t="s">
        <v>10</v>
      </c>
      <c r="F202" s="113"/>
      <c r="H202" s="42"/>
      <c r="I202" s="42"/>
      <c r="J202" s="7"/>
      <c r="K202" s="7"/>
      <c r="L202" s="7"/>
      <c r="M202" s="44"/>
      <c r="N202" s="44"/>
      <c r="O202" s="44"/>
      <c r="P202" s="44"/>
      <c r="Q202" s="44"/>
      <c r="R202" s="44"/>
      <c r="S202" s="115"/>
      <c r="T202" s="115"/>
      <c r="U202" s="115"/>
    </row>
    <row r="203" spans="1:21">
      <c r="A203" s="38"/>
      <c r="B203" s="111"/>
      <c r="C203" s="8"/>
      <c r="H203" s="42"/>
      <c r="I203" s="7"/>
      <c r="J203" s="7"/>
      <c r="K203" s="7"/>
      <c r="L203" s="7"/>
      <c r="M203" s="44"/>
      <c r="N203" s="44"/>
      <c r="O203" s="44"/>
      <c r="P203" s="44"/>
      <c r="Q203" s="44"/>
      <c r="R203" s="44"/>
      <c r="S203" s="115"/>
      <c r="T203" s="115"/>
      <c r="U203" s="115"/>
    </row>
    <row r="204" spans="1:21">
      <c r="A204" s="116"/>
      <c r="B204" s="117"/>
      <c r="C204" s="114" t="s">
        <v>201</v>
      </c>
      <c r="D204" s="9"/>
      <c r="H204" s="42"/>
      <c r="I204" s="346"/>
      <c r="J204" s="346"/>
      <c r="K204" s="319"/>
      <c r="L204" s="10"/>
      <c r="M204" s="10"/>
      <c r="N204" s="10"/>
      <c r="O204" s="10"/>
      <c r="P204" s="10"/>
      <c r="Q204" s="10"/>
      <c r="R204" s="10"/>
    </row>
    <row r="205" spans="1:21">
      <c r="A205" s="118" t="s">
        <v>155</v>
      </c>
      <c r="B205" s="10"/>
      <c r="C205" s="11"/>
      <c r="D205" s="10"/>
      <c r="H205" s="42"/>
      <c r="I205" s="7"/>
      <c r="J205" s="7"/>
      <c r="K205" s="7"/>
      <c r="L205" s="10"/>
      <c r="M205" s="10"/>
      <c r="N205" s="10"/>
      <c r="O205" s="10"/>
      <c r="P205" s="10"/>
      <c r="Q205" s="10"/>
      <c r="R205" s="10"/>
    </row>
    <row r="206" spans="1:21">
      <c r="A206" s="38"/>
      <c r="B206" s="111"/>
      <c r="E206" s="119"/>
      <c r="F206" s="119"/>
      <c r="G206" s="119"/>
      <c r="H206" s="119"/>
      <c r="I206" s="119"/>
      <c r="J206" s="119"/>
      <c r="K206" s="119"/>
      <c r="L206" s="119"/>
      <c r="M206" s="7"/>
      <c r="N206" s="7"/>
      <c r="O206" s="7"/>
      <c r="P206" s="7"/>
      <c r="Q206" s="7"/>
      <c r="R206" s="7"/>
    </row>
    <row r="207" spans="1:21">
      <c r="H207" s="42"/>
      <c r="I207" s="42"/>
      <c r="J207" s="42"/>
      <c r="K207" s="42"/>
    </row>
  </sheetData>
  <mergeCells count="18">
    <mergeCell ref="K196:K198"/>
    <mergeCell ref="J196:J198"/>
    <mergeCell ref="I204:J204"/>
    <mergeCell ref="E12:M12"/>
    <mergeCell ref="Q12:U12"/>
    <mergeCell ref="T1:U1"/>
    <mergeCell ref="A196:I198"/>
    <mergeCell ref="A1:D1"/>
    <mergeCell ref="Q7:U7"/>
    <mergeCell ref="Q8:U8"/>
    <mergeCell ref="Q11:U11"/>
    <mergeCell ref="B3:J3"/>
    <mergeCell ref="E9:M9"/>
    <mergeCell ref="Q9:U9"/>
    <mergeCell ref="E7:M7"/>
    <mergeCell ref="E8:M8"/>
    <mergeCell ref="E11:M11"/>
    <mergeCell ref="A2:V2"/>
  </mergeCells>
  <phoneticPr fontId="5" type="noConversion"/>
  <printOptions horizontalCentered="1"/>
  <pageMargins left="0.74803149606299213" right="0.74803149606299213" top="0.98425196850393704" bottom="0.98425196850393704" header="0.51181102362204722" footer="0.51181102362204722"/>
  <pageSetup paperSize="8" scale="40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2:F33"/>
  <sheetViews>
    <sheetView topLeftCell="A11" zoomScale="75" zoomScaleNormal="75" workbookViewId="0">
      <selection activeCell="H8" sqref="H8"/>
    </sheetView>
  </sheetViews>
  <sheetFormatPr defaultRowHeight="12.75"/>
  <cols>
    <col min="1" max="1" width="78.5703125" customWidth="1"/>
    <col min="2" max="2" width="25.28515625" customWidth="1"/>
    <col min="3" max="3" width="27.85546875" customWidth="1"/>
    <col min="4" max="4" width="29.28515625" customWidth="1"/>
    <col min="5" max="5" width="11" bestFit="1" customWidth="1"/>
    <col min="6" max="6" width="19.7109375" bestFit="1" customWidth="1"/>
  </cols>
  <sheetData>
    <row r="2" spans="1:6" ht="21">
      <c r="A2" s="377" t="s">
        <v>195</v>
      </c>
      <c r="B2" s="377"/>
      <c r="C2" s="377"/>
      <c r="D2" s="377"/>
    </row>
    <row r="3" spans="1:6" ht="21">
      <c r="A3" s="377" t="s">
        <v>184</v>
      </c>
      <c r="B3" s="377"/>
      <c r="C3" s="377"/>
      <c r="D3" s="377"/>
    </row>
    <row r="4" spans="1:6" ht="20.25">
      <c r="A4" s="378"/>
      <c r="B4" s="378"/>
      <c r="C4" s="378"/>
      <c r="D4" s="378"/>
      <c r="E4" s="245"/>
    </row>
    <row r="5" spans="1:6" ht="20.25">
      <c r="A5" s="378" t="s">
        <v>179</v>
      </c>
      <c r="B5" s="378"/>
      <c r="C5" s="378"/>
      <c r="D5" s="378"/>
    </row>
    <row r="6" spans="1:6" ht="21" thickBot="1">
      <c r="A6" s="246"/>
      <c r="B6" s="246"/>
      <c r="C6" s="246"/>
      <c r="D6" s="246"/>
    </row>
    <row r="7" spans="1:6" ht="41.25" thickBot="1">
      <c r="A7" s="247"/>
      <c r="B7" s="248" t="s">
        <v>185</v>
      </c>
      <c r="C7" s="248" t="s">
        <v>178</v>
      </c>
      <c r="D7" s="249" t="s">
        <v>186</v>
      </c>
    </row>
    <row r="8" spans="1:6" ht="21" thickTop="1">
      <c r="A8" s="250" t="s">
        <v>164</v>
      </c>
      <c r="B8" s="252">
        <f>B9+B10</f>
        <v>8065299.79</v>
      </c>
      <c r="C8" s="251">
        <f>C9</f>
        <v>8036799.79</v>
      </c>
      <c r="D8" s="253">
        <f>D9</f>
        <v>8036799.79</v>
      </c>
    </row>
    <row r="9" spans="1:6" ht="20.25">
      <c r="A9" s="254" t="s">
        <v>165</v>
      </c>
      <c r="B9" s="255">
        <v>8036799.79</v>
      </c>
      <c r="C9" s="255">
        <f>B9</f>
        <v>8036799.79</v>
      </c>
      <c r="D9" s="257">
        <f>C9</f>
        <v>8036799.79</v>
      </c>
    </row>
    <row r="10" spans="1:6" ht="20.25">
      <c r="A10" s="254" t="s">
        <v>166</v>
      </c>
      <c r="B10" s="255">
        <v>28500</v>
      </c>
      <c r="C10" s="255">
        <v>0</v>
      </c>
      <c r="D10" s="257">
        <v>0</v>
      </c>
      <c r="F10" s="345"/>
    </row>
    <row r="11" spans="1:6" ht="20.25">
      <c r="A11" s="258" t="s">
        <v>167</v>
      </c>
      <c r="B11" s="256">
        <f>B12+B13</f>
        <v>7985299.79</v>
      </c>
      <c r="C11" s="256">
        <f>C12+C13</f>
        <v>8036053.2999999998</v>
      </c>
      <c r="D11" s="256">
        <f>D12+D13</f>
        <v>8036053.2999999998</v>
      </c>
    </row>
    <row r="12" spans="1:6" ht="20.25">
      <c r="A12" s="254" t="s">
        <v>168</v>
      </c>
      <c r="B12" s="255">
        <v>7875053.2999999998</v>
      </c>
      <c r="C12" s="255">
        <f>B12</f>
        <v>7875053.2999999998</v>
      </c>
      <c r="D12" s="255">
        <f>C12</f>
        <v>7875053.2999999998</v>
      </c>
      <c r="F12" s="245"/>
    </row>
    <row r="13" spans="1:6" ht="21" thickBot="1">
      <c r="A13" s="254" t="s">
        <v>169</v>
      </c>
      <c r="B13" s="255">
        <v>110246.49</v>
      </c>
      <c r="C13" s="255">
        <v>161000</v>
      </c>
      <c r="D13" s="255">
        <v>161000</v>
      </c>
    </row>
    <row r="14" spans="1:6" ht="21" thickBot="1">
      <c r="A14" s="259" t="s">
        <v>170</v>
      </c>
      <c r="B14" s="294">
        <v>80000</v>
      </c>
      <c r="C14" s="260"/>
      <c r="D14" s="261"/>
    </row>
    <row r="15" spans="1:6" ht="21" thickBot="1">
      <c r="A15" s="262"/>
      <c r="B15" s="263"/>
      <c r="C15" s="263"/>
      <c r="D15" s="263"/>
    </row>
    <row r="16" spans="1:6" ht="41.25" thickBot="1">
      <c r="A16" s="264"/>
      <c r="B16" s="248" t="s">
        <v>189</v>
      </c>
      <c r="C16" s="379" t="s">
        <v>190</v>
      </c>
      <c r="D16" s="380"/>
    </row>
    <row r="17" spans="1:4" ht="21.75" thickTop="1" thickBot="1">
      <c r="A17" s="267" t="s">
        <v>171</v>
      </c>
      <c r="B17" s="295">
        <v>242029.07</v>
      </c>
      <c r="C17" s="375">
        <v>-80000</v>
      </c>
      <c r="D17" s="376"/>
    </row>
    <row r="18" spans="1:4" ht="20.25">
      <c r="A18" s="268"/>
      <c r="B18" s="269"/>
      <c r="C18" s="269"/>
      <c r="D18" s="269"/>
    </row>
    <row r="19" spans="1:4" ht="21" thickBot="1">
      <c r="A19" s="270"/>
      <c r="B19" s="271"/>
      <c r="C19" s="271"/>
      <c r="D19" s="271"/>
    </row>
    <row r="20" spans="1:4" ht="41.25" thickBot="1">
      <c r="A20" s="247"/>
      <c r="B20" s="248" t="s">
        <v>185</v>
      </c>
      <c r="C20" s="265" t="s">
        <v>178</v>
      </c>
      <c r="D20" s="266" t="s">
        <v>186</v>
      </c>
    </row>
    <row r="21" spans="1:4" ht="21.75" thickTop="1" thickBot="1">
      <c r="A21" s="272" t="s">
        <v>172</v>
      </c>
      <c r="B21" s="273"/>
      <c r="C21" s="273">
        <v>0</v>
      </c>
      <c r="D21" s="274">
        <v>0</v>
      </c>
    </row>
    <row r="22" spans="1:4" ht="21.75" thickTop="1" thickBot="1">
      <c r="A22" s="275" t="s">
        <v>173</v>
      </c>
      <c r="B22" s="276"/>
      <c r="C22" s="276">
        <v>0</v>
      </c>
      <c r="D22" s="277">
        <v>0</v>
      </c>
    </row>
    <row r="23" spans="1:4" ht="21.75" thickTop="1" thickBot="1">
      <c r="A23" s="278" t="s">
        <v>174</v>
      </c>
      <c r="B23" s="279"/>
      <c r="C23" s="279">
        <v>0</v>
      </c>
      <c r="D23" s="280">
        <v>0</v>
      </c>
    </row>
    <row r="24" spans="1:4" ht="21" thickBot="1">
      <c r="A24" s="281"/>
      <c r="B24" s="282"/>
      <c r="C24" s="282"/>
      <c r="D24" s="282"/>
    </row>
    <row r="25" spans="1:4" ht="21" thickBot="1">
      <c r="A25" s="283" t="s">
        <v>175</v>
      </c>
      <c r="B25" s="284"/>
      <c r="C25" s="284">
        <v>0</v>
      </c>
      <c r="D25" s="285">
        <v>0</v>
      </c>
    </row>
    <row r="26" spans="1:4" ht="20.25">
      <c r="A26" s="289"/>
      <c r="B26" s="290"/>
      <c r="C26" s="290"/>
      <c r="D26" s="290"/>
    </row>
    <row r="27" spans="1:4" ht="20.25">
      <c r="A27" s="289"/>
      <c r="B27" s="290"/>
      <c r="C27" s="290"/>
      <c r="D27" s="290"/>
    </row>
    <row r="28" spans="1:4" ht="20.25">
      <c r="A28" s="246"/>
      <c r="B28" s="246"/>
      <c r="C28" s="246"/>
      <c r="D28" s="246"/>
    </row>
    <row r="29" spans="1:4" ht="20.25">
      <c r="A29" s="286" t="s">
        <v>176</v>
      </c>
      <c r="B29" s="286" t="s">
        <v>177</v>
      </c>
      <c r="C29" s="286"/>
      <c r="D29" s="286"/>
    </row>
    <row r="30" spans="1:4" ht="20.25">
      <c r="A30" s="286"/>
      <c r="B30" s="286"/>
      <c r="C30" s="286"/>
      <c r="D30" s="286"/>
    </row>
    <row r="31" spans="1:4" ht="18">
      <c r="A31" s="287" t="s">
        <v>200</v>
      </c>
    </row>
    <row r="32" spans="1:4" ht="18">
      <c r="A32" s="287"/>
    </row>
    <row r="33" spans="1:1" ht="18">
      <c r="A33" s="287"/>
    </row>
  </sheetData>
  <mergeCells count="6">
    <mergeCell ref="C17:D17"/>
    <mergeCell ref="A2:D2"/>
    <mergeCell ref="A3:D3"/>
    <mergeCell ref="A4:D4"/>
    <mergeCell ref="A5:D5"/>
    <mergeCell ref="C16:D16"/>
  </mergeCells>
  <pageMargins left="0.70866141732283472" right="0.70866141732283472" top="0.74803149606299213" bottom="0.74803149606299213" header="0.31496062992125984" footer="0.31496062992125984"/>
  <pageSetup paperSize="9" scale="7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JLP(R)FP-Ril</vt:lpstr>
      <vt:lpstr>OPĆI DIO</vt:lpstr>
    </vt:vector>
  </TitlesOfParts>
  <Company>noname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SANJA RADULOVIĆ</dc:creator>
  <cp:lastModifiedBy>comp</cp:lastModifiedBy>
  <cp:lastPrinted>2019-06-03T08:24:06Z</cp:lastPrinted>
  <dcterms:created xsi:type="dcterms:W3CDTF">2007-11-26T13:30:35Z</dcterms:created>
  <dcterms:modified xsi:type="dcterms:W3CDTF">2020-05-13T07:52:28Z</dcterms:modified>
</cp:coreProperties>
</file>