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5. godina\Financijska izvješća za 2025. godinu\Polugodišnja (I.-VI.2025.)\"/>
    </mc:Choice>
  </mc:AlternateContent>
  <xr:revisionPtr revIDLastSave="0" documentId="13_ncr:1_{368F3D8F-FC41-4469-BFEE-FD0D37182A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rugo tromjesečje 2025.god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3" i="1" l="1"/>
  <c r="C60" i="1" s="1"/>
  <c r="H52" i="1"/>
  <c r="H55" i="1"/>
  <c r="C62" i="1" l="1"/>
  <c r="H119" i="1"/>
  <c r="H120" i="1"/>
  <c r="H118" i="1"/>
  <c r="H82" i="1"/>
  <c r="C83" i="1" s="1"/>
  <c r="H12" i="1"/>
  <c r="F119" i="1"/>
  <c r="F120" i="1"/>
  <c r="F118" i="1"/>
  <c r="F52" i="1"/>
  <c r="C61" i="1"/>
  <c r="G52" i="1"/>
  <c r="C71" i="1"/>
  <c r="C152" i="1"/>
  <c r="C146" i="1"/>
  <c r="C140" i="1"/>
  <c r="C134" i="1"/>
  <c r="C127" i="1"/>
  <c r="C113" i="1"/>
  <c r="C107" i="1"/>
  <c r="C101" i="1"/>
  <c r="C95" i="1"/>
  <c r="C89" i="1"/>
  <c r="C77" i="1"/>
  <c r="C64" i="1"/>
  <c r="C63" i="1"/>
  <c r="C46" i="1"/>
  <c r="C34" i="1"/>
  <c r="C27" i="1"/>
  <c r="C26" i="1"/>
  <c r="C25" i="1"/>
  <c r="E39" i="1"/>
  <c r="C40" i="1" s="1"/>
  <c r="D12" i="1"/>
  <c r="E12" i="1"/>
  <c r="E52" i="1"/>
  <c r="D52" i="1"/>
  <c r="C24" i="1" l="1"/>
  <c r="C59" i="1"/>
  <c r="C65" i="1" s="1"/>
  <c r="C28" i="1"/>
  <c r="C121" i="1"/>
</calcChain>
</file>

<file path=xl/sharedStrings.xml><?xml version="1.0" encoding="utf-8"?>
<sst xmlns="http://schemas.openxmlformats.org/spreadsheetml/2006/main" count="245" uniqueCount="89">
  <si>
    <t>GLAZBENA ŠKOLA JOSIPA RUNJANINA</t>
  </si>
  <si>
    <t>ISTARSKA 3, VINKOVCI</t>
  </si>
  <si>
    <t>OIB: 68922654649</t>
  </si>
  <si>
    <t>Plaća</t>
  </si>
  <si>
    <t>Mjesec</t>
  </si>
  <si>
    <t>Redovni zaposlenici</t>
  </si>
  <si>
    <t>Vanjski suradnici</t>
  </si>
  <si>
    <t>Doprinos invalida</t>
  </si>
  <si>
    <t>Regres</t>
  </si>
  <si>
    <t>UKUPNO</t>
  </si>
  <si>
    <t>DRŽAVNI PRORAČUN (63612)</t>
  </si>
  <si>
    <t>VSŽ NENADLEŽNI PRORAČUN (636131)</t>
  </si>
  <si>
    <t>671112-Grad</t>
  </si>
  <si>
    <t>671111-decentralizirani</t>
  </si>
  <si>
    <t>67121-nefinancijska imovina</t>
  </si>
  <si>
    <t xml:space="preserve">PRIHODI IZ NADLEŽNOG PRORAČUNA (GRAD VINKOVCI) </t>
  </si>
  <si>
    <t>Potpore-novorođeno dijete</t>
  </si>
  <si>
    <t>OSTALI PRIHODI (68311)</t>
  </si>
  <si>
    <t>Režije, kupnja glazbenih instrumenata</t>
  </si>
  <si>
    <t>Dar za Svetog Nikolu</t>
  </si>
  <si>
    <t>SUFINANCIRANJE CIJENE USLUGE I PARTICIPACIJE (65264)</t>
  </si>
  <si>
    <t>Cijena usluge i participacije</t>
  </si>
  <si>
    <t>Školarina učenika</t>
  </si>
  <si>
    <t>PRIHODI OD PRUŽENIH USLUGA (66151)</t>
  </si>
  <si>
    <t>Prihod od najma instrumenata i automata</t>
  </si>
  <si>
    <t>Naknada za bolovanje preko 90 dana</t>
  </si>
  <si>
    <t xml:space="preserve">Prihod od najma instrumenata </t>
  </si>
  <si>
    <t>671115-prijevoz</t>
  </si>
  <si>
    <t>_______________________</t>
  </si>
  <si>
    <t>Otpremnina</t>
  </si>
  <si>
    <t>ZATEZNE KAMATE IZ OBVEZNIH ODNOSA (64143)</t>
  </si>
  <si>
    <t>Zatezne kamate od ovrha</t>
  </si>
  <si>
    <t>671111-ugovor o djelu</t>
  </si>
  <si>
    <t>KAPITALNE POMOĆI IZ DRŽAVNOG PRORAČUNA PRORAČUNSKIM KORISNICIMA PRORAČUNA JLP(R)S (63622)</t>
  </si>
  <si>
    <t>Knjižnica</t>
  </si>
  <si>
    <t>Ovršni postupci</t>
  </si>
  <si>
    <t>Note</t>
  </si>
  <si>
    <t>Nagrade za mentorstvo + najbolji nastavnik</t>
  </si>
  <si>
    <t>ASISTENTI U NASTAVI</t>
  </si>
  <si>
    <t>Konta za asistente</t>
  </si>
  <si>
    <t>671116-gradska sredstva (50)</t>
  </si>
  <si>
    <t>639312-državna sredstva (51)</t>
  </si>
  <si>
    <t>639311-europska sredstva (52)</t>
  </si>
  <si>
    <t>Prihod od prodaja</t>
  </si>
  <si>
    <t>Prodaja glazbenog instrumenta</t>
  </si>
  <si>
    <t>PRIHOD OD PRODAJE GLAZBENIH INSTRUMENATA I OPREME (72262)</t>
  </si>
  <si>
    <t>OVRŠNI POSTUPCI I ENC UREĐAJ</t>
  </si>
  <si>
    <t>Javni bilježnik, klauzula, predujam fine, popust ENC uređaj</t>
  </si>
  <si>
    <t>Prijevoz učenika sa teškoćama</t>
  </si>
  <si>
    <t xml:space="preserve">siječanj 2025. </t>
  </si>
  <si>
    <t>veljača 2025.</t>
  </si>
  <si>
    <t xml:space="preserve">ožujak 2025. </t>
  </si>
  <si>
    <t>Prijevoz učenika</t>
  </si>
  <si>
    <t>639311-europska sredstva (55)</t>
  </si>
  <si>
    <t>639312-državna sredstva (56)</t>
  </si>
  <si>
    <t xml:space="preserve">Darko Domaćinović, prof. </t>
  </si>
  <si>
    <t xml:space="preserve">Ravnatelj: </t>
  </si>
  <si>
    <t>Konta za shemu voća</t>
  </si>
  <si>
    <t>671111-tekuće održavanje</t>
  </si>
  <si>
    <t>Jubilarna nagrada</t>
  </si>
  <si>
    <t>Regres+otpremnina+jubilarna+novorođeno dijete+dar djeci+mentorstvo</t>
  </si>
  <si>
    <t xml:space="preserve">Natjecanje </t>
  </si>
  <si>
    <t>Franjo Krežma</t>
  </si>
  <si>
    <t>Seminari</t>
  </si>
  <si>
    <t>Seminari-dodatno</t>
  </si>
  <si>
    <t>Digitalna spomenica</t>
  </si>
  <si>
    <t>PRIHODI OD KAMATA NA DEPOZITE PO VIĐENJU (64132)</t>
  </si>
  <si>
    <t>Kamate</t>
  </si>
  <si>
    <t>Depoziti po viđenju</t>
  </si>
  <si>
    <t>SHEMA VOĆA (63931)</t>
  </si>
  <si>
    <t>TEKUĆE DONACIJE OD FIZIČKIH OSOBA (66311)</t>
  </si>
  <si>
    <t>Donacija</t>
  </si>
  <si>
    <t>Fizička osoba</t>
  </si>
  <si>
    <t>TEKUĆE DONACIJE OD OSTALIH SUBJEKATA IZVAN OPĆEG PRORAČUNA (66314)</t>
  </si>
  <si>
    <t>TEKUĆE DONACIJE OD TRGOVAČKIH DRUŠTAVA (66313)</t>
  </si>
  <si>
    <t>Trgovačka društva</t>
  </si>
  <si>
    <t>Subjekti izvan proračuna</t>
  </si>
  <si>
    <t xml:space="preserve">travanj 2025. </t>
  </si>
  <si>
    <t>svibanj 2025.</t>
  </si>
  <si>
    <t xml:space="preserve">lipanj 2025. </t>
  </si>
  <si>
    <t>Plaća 12/2024-06/2025</t>
  </si>
  <si>
    <t>Vanjski suradnici 12/2024-06/2025</t>
  </si>
  <si>
    <t>VINKOVCI, 01.01.2025. - 30.06.2025.</t>
  </si>
  <si>
    <t>Doprinos invalida 12/2024-06/2025</t>
  </si>
  <si>
    <t>Božićnica/Uskrsnica</t>
  </si>
  <si>
    <t>Koncerti</t>
  </si>
  <si>
    <t>Održavanje koncerata</t>
  </si>
  <si>
    <t>PRIHODI PRORAČUNA - DRUGI KVARTAL</t>
  </si>
  <si>
    <t>Spomenica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</si>
</sst>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#,##0.00\ _k_n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4EBAA"/>
        <bgColor indexed="64"/>
      </patternFill>
    </fill>
    <fill>
      <patternFill patternType="solid">
        <fgColor rgb="FFF1A27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2" fillId="0" borderId="0" xfId="0" applyFont="1"/>
    <xf numFmtId="165" fontId="2" fillId="0" borderId="1" xfId="0" applyNumberFormat="1" applyFont="1" applyBorder="1" applyAlignment="1">
      <alignment vertical="top"/>
    </xf>
    <xf numFmtId="0" fontId="2" fillId="0" borderId="0" xfId="0" applyFont="1" applyBorder="1"/>
    <xf numFmtId="165" fontId="2" fillId="0" borderId="0" xfId="0" applyNumberFormat="1" applyFont="1" applyBorder="1" applyAlignment="1">
      <alignment vertical="top"/>
    </xf>
    <xf numFmtId="165" fontId="2" fillId="0" borderId="4" xfId="0" applyNumberFormat="1" applyFont="1" applyBorder="1"/>
    <xf numFmtId="165" fontId="2" fillId="0" borderId="6" xfId="0" applyNumberFormat="1" applyFont="1" applyBorder="1"/>
    <xf numFmtId="165" fontId="2" fillId="0" borderId="1" xfId="0" applyNumberFormat="1" applyFont="1" applyBorder="1"/>
    <xf numFmtId="0" fontId="1" fillId="0" borderId="0" xfId="0" applyFont="1" applyBorder="1"/>
    <xf numFmtId="165" fontId="1" fillId="0" borderId="0" xfId="0" applyNumberFormat="1" applyFont="1" applyBorder="1" applyAlignment="1">
      <alignment horizontal="center"/>
    </xf>
    <xf numFmtId="0" fontId="2" fillId="0" borderId="11" xfId="0" applyFont="1" applyBorder="1"/>
    <xf numFmtId="165" fontId="2" fillId="0" borderId="3" xfId="0" applyNumberFormat="1" applyFont="1" applyBorder="1"/>
    <xf numFmtId="0" fontId="2" fillId="0" borderId="20" xfId="0" applyFont="1" applyBorder="1" applyAlignment="1">
      <alignment horizontal="left"/>
    </xf>
    <xf numFmtId="0" fontId="1" fillId="5" borderId="15" xfId="0" applyFont="1" applyFill="1" applyBorder="1"/>
    <xf numFmtId="0" fontId="1" fillId="7" borderId="15" xfId="0" applyFont="1" applyFill="1" applyBorder="1"/>
    <xf numFmtId="0" fontId="1" fillId="8" borderId="15" xfId="0" applyFont="1" applyFill="1" applyBorder="1"/>
    <xf numFmtId="0" fontId="1" fillId="9" borderId="15" xfId="0" applyFont="1" applyFill="1" applyBorder="1"/>
    <xf numFmtId="0" fontId="1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0" borderId="19" xfId="0" applyFont="1" applyBorder="1"/>
    <xf numFmtId="0" fontId="2" fillId="0" borderId="25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5" xfId="0" applyFont="1" applyBorder="1"/>
    <xf numFmtId="165" fontId="2" fillId="0" borderId="5" xfId="0" applyNumberFormat="1" applyFont="1" applyBorder="1"/>
    <xf numFmtId="0" fontId="3" fillId="0" borderId="0" xfId="0" applyFont="1"/>
    <xf numFmtId="4" fontId="2" fillId="0" borderId="0" xfId="0" applyNumberFormat="1" applyFont="1"/>
    <xf numFmtId="0" fontId="5" fillId="0" borderId="0" xfId="0" applyFont="1"/>
    <xf numFmtId="0" fontId="4" fillId="0" borderId="0" xfId="0" applyFont="1"/>
    <xf numFmtId="0" fontId="2" fillId="0" borderId="20" xfId="0" applyFont="1" applyBorder="1"/>
    <xf numFmtId="0" fontId="2" fillId="0" borderId="23" xfId="0" applyFont="1" applyBorder="1"/>
    <xf numFmtId="0" fontId="2" fillId="0" borderId="19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10" borderId="15" xfId="0" applyFont="1" applyFill="1" applyBorder="1"/>
    <xf numFmtId="0" fontId="1" fillId="11" borderId="15" xfId="0" applyFont="1" applyFill="1" applyBorder="1"/>
    <xf numFmtId="0" fontId="1" fillId="12" borderId="15" xfId="0" applyFont="1" applyFill="1" applyBorder="1"/>
    <xf numFmtId="165" fontId="2" fillId="0" borderId="3" xfId="0" applyNumberFormat="1" applyFont="1" applyBorder="1" applyAlignment="1">
      <alignment vertical="top"/>
    </xf>
    <xf numFmtId="0" fontId="7" fillId="0" borderId="0" xfId="0" applyFont="1"/>
    <xf numFmtId="0" fontId="3" fillId="13" borderId="0" xfId="0" applyFont="1" applyFill="1"/>
    <xf numFmtId="0" fontId="1" fillId="13" borderId="15" xfId="0" applyFont="1" applyFill="1" applyBorder="1"/>
    <xf numFmtId="165" fontId="2" fillId="0" borderId="0" xfId="0" applyNumberFormat="1" applyFont="1"/>
    <xf numFmtId="165" fontId="2" fillId="0" borderId="8" xfId="0" applyNumberFormat="1" applyFont="1" applyBorder="1"/>
    <xf numFmtId="165" fontId="2" fillId="0" borderId="13" xfId="0" applyNumberFormat="1" applyFont="1" applyBorder="1" applyAlignment="1">
      <alignment horizontal="center"/>
    </xf>
    <xf numFmtId="165" fontId="2" fillId="0" borderId="18" xfId="0" applyNumberFormat="1" applyFont="1" applyBorder="1"/>
    <xf numFmtId="165" fontId="2" fillId="0" borderId="18" xfId="0" applyNumberFormat="1" applyFont="1" applyBorder="1" applyAlignment="1">
      <alignment horizontal="center"/>
    </xf>
    <xf numFmtId="0" fontId="1" fillId="2" borderId="2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4" borderId="27" xfId="0" applyFont="1" applyFill="1" applyBorder="1"/>
    <xf numFmtId="165" fontId="1" fillId="4" borderId="28" xfId="0" applyNumberFormat="1" applyFont="1" applyFill="1" applyBorder="1"/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2" fillId="3" borderId="25" xfId="0" applyFont="1" applyFill="1" applyBorder="1"/>
    <xf numFmtId="165" fontId="2" fillId="0" borderId="2" xfId="0" applyNumberFormat="1" applyFont="1" applyBorder="1"/>
    <xf numFmtId="165" fontId="2" fillId="0" borderId="7" xfId="0" applyNumberFormat="1" applyFont="1" applyBorder="1"/>
    <xf numFmtId="0" fontId="1" fillId="14" borderId="15" xfId="0" applyFont="1" applyFill="1" applyBorder="1"/>
    <xf numFmtId="0" fontId="1" fillId="15" borderId="12" xfId="0" applyFont="1" applyFill="1" applyBorder="1"/>
    <xf numFmtId="165" fontId="2" fillId="0" borderId="2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3" fontId="2" fillId="0" borderId="0" xfId="0" applyNumberFormat="1" applyFont="1"/>
    <xf numFmtId="0" fontId="3" fillId="16" borderId="0" xfId="0" applyFont="1" applyFill="1"/>
    <xf numFmtId="0" fontId="1" fillId="16" borderId="15" xfId="0" applyFont="1" applyFill="1" applyBorder="1"/>
    <xf numFmtId="164" fontId="1" fillId="2" borderId="30" xfId="0" applyNumberFormat="1" applyFont="1" applyFill="1" applyBorder="1" applyAlignment="1">
      <alignment horizontal="center" vertical="center"/>
    </xf>
    <xf numFmtId="164" fontId="1" fillId="2" borderId="31" xfId="0" applyNumberFormat="1" applyFont="1" applyFill="1" applyBorder="1" applyAlignment="1">
      <alignment horizontal="center" vertical="center"/>
    </xf>
    <xf numFmtId="164" fontId="1" fillId="2" borderId="3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13" borderId="12" xfId="0" applyFont="1" applyFill="1" applyBorder="1"/>
    <xf numFmtId="0" fontId="1" fillId="17" borderId="15" xfId="0" applyFont="1" applyFill="1" applyBorder="1"/>
    <xf numFmtId="0" fontId="1" fillId="18" borderId="15" xfId="0" applyFont="1" applyFill="1" applyBorder="1"/>
    <xf numFmtId="0" fontId="3" fillId="4" borderId="0" xfId="0" applyFont="1" applyFill="1"/>
    <xf numFmtId="0" fontId="1" fillId="4" borderId="12" xfId="0" applyFont="1" applyFill="1" applyBorder="1"/>
    <xf numFmtId="0" fontId="1" fillId="19" borderId="12" xfId="0" applyFont="1" applyFill="1" applyBorder="1"/>
    <xf numFmtId="165" fontId="2" fillId="3" borderId="1" xfId="0" applyNumberFormat="1" applyFont="1" applyFill="1" applyBorder="1" applyAlignment="1">
      <alignment vertical="top"/>
    </xf>
    <xf numFmtId="165" fontId="2" fillId="0" borderId="2" xfId="0" applyNumberFormat="1" applyFont="1" applyBorder="1" applyAlignment="1">
      <alignment vertical="top"/>
    </xf>
    <xf numFmtId="165" fontId="2" fillId="0" borderId="5" xfId="0" applyNumberFormat="1" applyFont="1" applyBorder="1" applyAlignment="1">
      <alignment vertical="top"/>
    </xf>
    <xf numFmtId="165" fontId="2" fillId="3" borderId="8" xfId="0" applyNumberFormat="1" applyFont="1" applyFill="1" applyBorder="1" applyAlignment="1">
      <alignment vertical="top"/>
    </xf>
    <xf numFmtId="165" fontId="2" fillId="0" borderId="35" xfId="0" applyNumberFormat="1" applyFont="1" applyBorder="1"/>
    <xf numFmtId="165" fontId="2" fillId="0" borderId="33" xfId="0" applyNumberFormat="1" applyFont="1" applyBorder="1"/>
    <xf numFmtId="4" fontId="2" fillId="0" borderId="3" xfId="0" applyNumberFormat="1" applyFont="1" applyBorder="1"/>
    <xf numFmtId="4" fontId="2" fillId="0" borderId="4" xfId="0" applyNumberFormat="1" applyFont="1" applyBorder="1"/>
    <xf numFmtId="4" fontId="2" fillId="0" borderId="1" xfId="0" applyNumberFormat="1" applyFont="1" applyBorder="1"/>
    <xf numFmtId="4" fontId="2" fillId="0" borderId="6" xfId="0" applyNumberFormat="1" applyFont="1" applyBorder="1"/>
    <xf numFmtId="4" fontId="2" fillId="0" borderId="8" xfId="0" applyNumberFormat="1" applyFont="1" applyBorder="1"/>
    <xf numFmtId="4" fontId="2" fillId="0" borderId="9" xfId="0" applyNumberFormat="1" applyFont="1" applyBorder="1"/>
    <xf numFmtId="0" fontId="2" fillId="0" borderId="33" xfId="0" applyFont="1" applyBorder="1"/>
    <xf numFmtId="0" fontId="2" fillId="0" borderId="34" xfId="0" applyFont="1" applyBorder="1"/>
    <xf numFmtId="4" fontId="2" fillId="0" borderId="18" xfId="0" applyNumberFormat="1" applyFont="1" applyBorder="1"/>
    <xf numFmtId="4" fontId="2" fillId="0" borderId="14" xfId="0" applyNumberFormat="1" applyFont="1" applyBorder="1"/>
    <xf numFmtId="0" fontId="1" fillId="2" borderId="2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19" borderId="0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65" fontId="1" fillId="4" borderId="24" xfId="0" applyNumberFormat="1" applyFont="1" applyFill="1" applyBorder="1" applyAlignment="1">
      <alignment horizontal="center"/>
    </xf>
    <xf numFmtId="165" fontId="1" fillId="4" borderId="29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165" fontId="1" fillId="19" borderId="12" xfId="0" applyNumberFormat="1" applyFont="1" applyFill="1" applyBorder="1" applyAlignment="1">
      <alignment horizontal="center"/>
    </xf>
    <xf numFmtId="165" fontId="1" fillId="19" borderId="24" xfId="0" applyNumberFormat="1" applyFont="1" applyFill="1" applyBorder="1" applyAlignment="1">
      <alignment horizontal="center"/>
    </xf>
    <xf numFmtId="165" fontId="1" fillId="19" borderId="29" xfId="0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165" fontId="1" fillId="15" borderId="12" xfId="0" applyNumberFormat="1" applyFont="1" applyFill="1" applyBorder="1" applyAlignment="1">
      <alignment horizontal="center"/>
    </xf>
    <xf numFmtId="165" fontId="1" fillId="15" borderId="24" xfId="0" applyNumberFormat="1" applyFont="1" applyFill="1" applyBorder="1" applyAlignment="1">
      <alignment horizontal="center"/>
    </xf>
    <xf numFmtId="165" fontId="1" fillId="15" borderId="29" xfId="0" applyNumberFormat="1" applyFont="1" applyFill="1" applyBorder="1" applyAlignment="1">
      <alignment horizontal="center"/>
    </xf>
    <xf numFmtId="0" fontId="1" fillId="12" borderId="0" xfId="0" applyFont="1" applyFill="1" applyBorder="1" applyAlignment="1">
      <alignment horizontal="center"/>
    </xf>
    <xf numFmtId="0" fontId="1" fillId="13" borderId="0" xfId="0" applyFont="1" applyFill="1" applyBorder="1" applyAlignment="1">
      <alignment horizontal="center"/>
    </xf>
    <xf numFmtId="165" fontId="1" fillId="11" borderId="12" xfId="0" applyNumberFormat="1" applyFont="1" applyFill="1" applyBorder="1" applyAlignment="1">
      <alignment horizontal="center"/>
    </xf>
    <xf numFmtId="165" fontId="1" fillId="11" borderId="24" xfId="0" applyNumberFormat="1" applyFont="1" applyFill="1" applyBorder="1" applyAlignment="1">
      <alignment horizontal="center"/>
    </xf>
    <xf numFmtId="165" fontId="1" fillId="11" borderId="29" xfId="0" applyNumberFormat="1" applyFont="1" applyFill="1" applyBorder="1" applyAlignment="1">
      <alignment horizontal="center"/>
    </xf>
    <xf numFmtId="165" fontId="1" fillId="12" borderId="12" xfId="0" applyNumberFormat="1" applyFont="1" applyFill="1" applyBorder="1" applyAlignment="1">
      <alignment horizontal="center"/>
    </xf>
    <xf numFmtId="165" fontId="1" fillId="12" borderId="24" xfId="0" applyNumberFormat="1" applyFont="1" applyFill="1" applyBorder="1" applyAlignment="1">
      <alignment horizontal="center"/>
    </xf>
    <xf numFmtId="165" fontId="1" fillId="12" borderId="29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65" fontId="2" fillId="3" borderId="5" xfId="0" applyNumberFormat="1" applyFont="1" applyFill="1" applyBorder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5" fontId="2" fillId="3" borderId="1" xfId="0" applyNumberFormat="1" applyFont="1" applyFill="1" applyBorder="1" applyAlignment="1">
      <alignment horizontal="center" vertical="center"/>
    </xf>
    <xf numFmtId="165" fontId="2" fillId="3" borderId="8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165" fontId="1" fillId="5" borderId="12" xfId="0" applyNumberFormat="1" applyFont="1" applyFill="1" applyBorder="1" applyAlignment="1">
      <alignment horizontal="center"/>
    </xf>
    <xf numFmtId="165" fontId="1" fillId="5" borderId="24" xfId="0" applyNumberFormat="1" applyFont="1" applyFill="1" applyBorder="1" applyAlignment="1">
      <alignment horizontal="center"/>
    </xf>
    <xf numFmtId="165" fontId="1" fillId="5" borderId="29" xfId="0" applyNumberFormat="1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17" borderId="0" xfId="0" applyFont="1" applyFill="1" applyBorder="1" applyAlignment="1">
      <alignment horizontal="center"/>
    </xf>
    <xf numFmtId="165" fontId="2" fillId="3" borderId="5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2" fillId="3" borderId="6" xfId="0" applyNumberFormat="1" applyFont="1" applyFill="1" applyBorder="1" applyAlignment="1">
      <alignment horizontal="center"/>
    </xf>
    <xf numFmtId="0" fontId="1" fillId="18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165" fontId="1" fillId="17" borderId="12" xfId="0" applyNumberFormat="1" applyFont="1" applyFill="1" applyBorder="1" applyAlignment="1">
      <alignment horizontal="center"/>
    </xf>
    <xf numFmtId="165" fontId="1" fillId="17" borderId="24" xfId="0" applyNumberFormat="1" applyFont="1" applyFill="1" applyBorder="1" applyAlignment="1">
      <alignment horizontal="center"/>
    </xf>
    <xf numFmtId="165" fontId="1" fillId="17" borderId="29" xfId="0" applyNumberFormat="1" applyFont="1" applyFill="1" applyBorder="1" applyAlignment="1">
      <alignment horizontal="center"/>
    </xf>
    <xf numFmtId="165" fontId="1" fillId="18" borderId="12" xfId="0" applyNumberFormat="1" applyFont="1" applyFill="1" applyBorder="1" applyAlignment="1">
      <alignment horizontal="center"/>
    </xf>
    <xf numFmtId="165" fontId="1" fillId="18" borderId="24" xfId="0" applyNumberFormat="1" applyFont="1" applyFill="1" applyBorder="1" applyAlignment="1">
      <alignment horizontal="center"/>
    </xf>
    <xf numFmtId="165" fontId="1" fillId="18" borderId="29" xfId="0" applyNumberFormat="1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0" fontId="1" fillId="11" borderId="0" xfId="0" applyFont="1" applyFill="1" applyBorder="1" applyAlignment="1">
      <alignment horizontal="center"/>
    </xf>
    <xf numFmtId="165" fontId="1" fillId="8" borderId="12" xfId="0" applyNumberFormat="1" applyFont="1" applyFill="1" applyBorder="1" applyAlignment="1">
      <alignment horizontal="center"/>
    </xf>
    <xf numFmtId="165" fontId="1" fillId="8" borderId="24" xfId="0" applyNumberFormat="1" applyFont="1" applyFill="1" applyBorder="1" applyAlignment="1">
      <alignment horizontal="center"/>
    </xf>
    <xf numFmtId="165" fontId="1" fillId="8" borderId="29" xfId="0" applyNumberFormat="1" applyFont="1" applyFill="1" applyBorder="1" applyAlignment="1">
      <alignment horizontal="center"/>
    </xf>
    <xf numFmtId="165" fontId="1" fillId="9" borderId="12" xfId="0" applyNumberFormat="1" applyFont="1" applyFill="1" applyBorder="1" applyAlignment="1">
      <alignment horizontal="center"/>
    </xf>
    <xf numFmtId="165" fontId="1" fillId="9" borderId="24" xfId="0" applyNumberFormat="1" applyFont="1" applyFill="1" applyBorder="1" applyAlignment="1">
      <alignment horizontal="center"/>
    </xf>
    <xf numFmtId="165" fontId="1" fillId="9" borderId="29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165" fontId="1" fillId="10" borderId="12" xfId="0" applyNumberFormat="1" applyFont="1" applyFill="1" applyBorder="1" applyAlignment="1">
      <alignment horizontal="center"/>
    </xf>
    <xf numFmtId="165" fontId="1" fillId="10" borderId="24" xfId="0" applyNumberFormat="1" applyFont="1" applyFill="1" applyBorder="1" applyAlignment="1">
      <alignment horizontal="center"/>
    </xf>
    <xf numFmtId="165" fontId="1" fillId="10" borderId="29" xfId="0" applyNumberFormat="1" applyFont="1" applyFill="1" applyBorder="1" applyAlignment="1">
      <alignment horizontal="center"/>
    </xf>
    <xf numFmtId="0" fontId="1" fillId="16" borderId="0" xfId="0" applyFont="1" applyFill="1" applyBorder="1" applyAlignment="1">
      <alignment horizontal="center"/>
    </xf>
    <xf numFmtId="0" fontId="1" fillId="15" borderId="0" xfId="0" applyFont="1" applyFill="1" applyBorder="1" applyAlignment="1">
      <alignment horizontal="center"/>
    </xf>
    <xf numFmtId="165" fontId="1" fillId="16" borderId="12" xfId="0" applyNumberFormat="1" applyFont="1" applyFill="1" applyBorder="1" applyAlignment="1">
      <alignment horizontal="center"/>
    </xf>
    <xf numFmtId="165" fontId="1" fillId="16" borderId="24" xfId="0" applyNumberFormat="1" applyFont="1" applyFill="1" applyBorder="1" applyAlignment="1">
      <alignment horizontal="center"/>
    </xf>
    <xf numFmtId="165" fontId="1" fillId="16" borderId="29" xfId="0" applyNumberFormat="1" applyFont="1" applyFill="1" applyBorder="1" applyAlignment="1">
      <alignment horizontal="center"/>
    </xf>
    <xf numFmtId="165" fontId="1" fillId="13" borderId="12" xfId="0" applyNumberFormat="1" applyFont="1" applyFill="1" applyBorder="1" applyAlignment="1">
      <alignment horizontal="center"/>
    </xf>
    <xf numFmtId="165" fontId="1" fillId="13" borderId="24" xfId="0" applyNumberFormat="1" applyFont="1" applyFill="1" applyBorder="1" applyAlignment="1">
      <alignment horizontal="center"/>
    </xf>
    <xf numFmtId="165" fontId="1" fillId="13" borderId="29" xfId="0" applyNumberFormat="1" applyFont="1" applyFill="1" applyBorder="1" applyAlignment="1">
      <alignment horizontal="center"/>
    </xf>
    <xf numFmtId="165" fontId="2" fillId="3" borderId="7" xfId="0" applyNumberFormat="1" applyFont="1" applyFill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5" fontId="1" fillId="7" borderId="12" xfId="0" applyNumberFormat="1" applyFont="1" applyFill="1" applyBorder="1" applyAlignment="1">
      <alignment horizontal="center"/>
    </xf>
    <xf numFmtId="165" fontId="1" fillId="7" borderId="24" xfId="0" applyNumberFormat="1" applyFont="1" applyFill="1" applyBorder="1" applyAlignment="1">
      <alignment horizontal="center"/>
    </xf>
    <xf numFmtId="165" fontId="1" fillId="7" borderId="29" xfId="0" applyNumberFormat="1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165" fontId="1" fillId="6" borderId="12" xfId="0" applyNumberFormat="1" applyFont="1" applyFill="1" applyBorder="1" applyAlignment="1">
      <alignment horizontal="center"/>
    </xf>
    <xf numFmtId="165" fontId="1" fillId="6" borderId="24" xfId="0" applyNumberFormat="1" applyFont="1" applyFill="1" applyBorder="1" applyAlignment="1">
      <alignment horizontal="center"/>
    </xf>
    <xf numFmtId="165" fontId="1" fillId="6" borderId="29" xfId="0" applyNumberFormat="1" applyFont="1" applyFill="1" applyBorder="1" applyAlignment="1">
      <alignment horizontal="center"/>
    </xf>
    <xf numFmtId="165" fontId="1" fillId="14" borderId="12" xfId="0" applyNumberFormat="1" applyFont="1" applyFill="1" applyBorder="1" applyAlignment="1">
      <alignment horizontal="center"/>
    </xf>
    <xf numFmtId="165" fontId="1" fillId="14" borderId="24" xfId="0" applyNumberFormat="1" applyFont="1" applyFill="1" applyBorder="1" applyAlignment="1">
      <alignment horizontal="center"/>
    </xf>
    <xf numFmtId="165" fontId="1" fillId="14" borderId="29" xfId="0" applyNumberFormat="1" applyFont="1" applyFill="1" applyBorder="1" applyAlignment="1">
      <alignment horizontal="center"/>
    </xf>
    <xf numFmtId="0" fontId="1" fillId="14" borderId="0" xfId="0" applyFont="1" applyFill="1" applyBorder="1" applyAlignment="1">
      <alignment horizontal="center" wrapText="1"/>
    </xf>
    <xf numFmtId="0" fontId="2" fillId="3" borderId="5" xfId="0" applyNumberFormat="1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5050"/>
      <color rgb="FFE3FCCC"/>
      <color rgb="FFCBF9A1"/>
      <color rgb="FFFF99CC"/>
      <color rgb="FFF1A27F"/>
      <color rgb="FFF4EBAA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I157"/>
  <sheetViews>
    <sheetView tabSelected="1" topLeftCell="B31" workbookViewId="0">
      <selection activeCell="H54" sqref="H54"/>
    </sheetView>
  </sheetViews>
  <sheetFormatPr defaultRowHeight="15.75" x14ac:dyDescent="0.25"/>
  <cols>
    <col min="1" max="1" width="6.85546875" style="1" hidden="1" customWidth="1"/>
    <col min="2" max="2" width="55.140625" style="1" customWidth="1"/>
    <col min="3" max="8" width="23.28515625" style="1" customWidth="1"/>
    <col min="9" max="9" width="20.85546875" style="1" customWidth="1"/>
    <col min="10" max="16384" width="9.140625" style="1"/>
  </cols>
  <sheetData>
    <row r="1" spans="1:8" ht="20.25" x14ac:dyDescent="0.3">
      <c r="B1" s="119" t="s">
        <v>0</v>
      </c>
      <c r="C1" s="119"/>
      <c r="D1" s="119"/>
      <c r="E1" s="119"/>
    </row>
    <row r="2" spans="1:8" ht="20.25" x14ac:dyDescent="0.3">
      <c r="B2" s="28" t="s">
        <v>1</v>
      </c>
      <c r="C2" s="29"/>
      <c r="D2" s="29"/>
      <c r="E2" s="29"/>
    </row>
    <row r="3" spans="1:8" ht="20.25" x14ac:dyDescent="0.3">
      <c r="B3" s="120" t="s">
        <v>2</v>
      </c>
      <c r="C3" s="120"/>
      <c r="D3" s="120"/>
      <c r="E3" s="120"/>
    </row>
    <row r="4" spans="1:8" ht="4.5" customHeight="1" x14ac:dyDescent="0.3">
      <c r="B4" s="28"/>
      <c r="C4" s="28"/>
      <c r="D4" s="28"/>
      <c r="E4" s="28"/>
    </row>
    <row r="5" spans="1:8" ht="20.25" x14ac:dyDescent="0.3">
      <c r="B5" s="120" t="s">
        <v>82</v>
      </c>
      <c r="C5" s="120"/>
      <c r="D5" s="120"/>
      <c r="E5" s="120"/>
    </row>
    <row r="6" spans="1:8" ht="11.25" customHeight="1" x14ac:dyDescent="0.25"/>
    <row r="7" spans="1:8" ht="18.75" customHeight="1" x14ac:dyDescent="0.3">
      <c r="B7" s="125" t="s">
        <v>87</v>
      </c>
      <c r="C7" s="125"/>
      <c r="D7" s="125"/>
      <c r="E7" s="125"/>
      <c r="F7" s="125"/>
      <c r="G7" s="125"/>
      <c r="H7" s="125"/>
    </row>
    <row r="8" spans="1:8" ht="8.25" customHeight="1" x14ac:dyDescent="0.25">
      <c r="B8" s="17"/>
      <c r="C8" s="17"/>
      <c r="D8" s="17"/>
      <c r="E8" s="17"/>
    </row>
    <row r="9" spans="1:8" ht="16.5" thickBot="1" x14ac:dyDescent="0.3">
      <c r="B9" s="104" t="s">
        <v>10</v>
      </c>
      <c r="C9" s="104"/>
      <c r="D9" s="104"/>
      <c r="E9" s="104"/>
      <c r="F9" s="104"/>
      <c r="G9" s="104"/>
      <c r="H9" s="104"/>
    </row>
    <row r="10" spans="1:8" ht="16.5" thickBot="1" x14ac:dyDescent="0.3">
      <c r="A10" s="18"/>
      <c r="B10" s="48" t="s">
        <v>3</v>
      </c>
      <c r="C10" s="98" t="s">
        <v>4</v>
      </c>
      <c r="D10" s="99"/>
      <c r="E10" s="99"/>
      <c r="F10" s="99"/>
      <c r="G10" s="99"/>
      <c r="H10" s="100"/>
    </row>
    <row r="11" spans="1:8" ht="16.5" thickBot="1" x14ac:dyDescent="0.3">
      <c r="A11" s="19"/>
      <c r="B11" s="49"/>
      <c r="C11" s="66" t="s">
        <v>49</v>
      </c>
      <c r="D11" s="67" t="s">
        <v>50</v>
      </c>
      <c r="E11" s="67" t="s">
        <v>51</v>
      </c>
      <c r="F11" s="67" t="s">
        <v>77</v>
      </c>
      <c r="G11" s="67" t="s">
        <v>78</v>
      </c>
      <c r="H11" s="68" t="s">
        <v>79</v>
      </c>
    </row>
    <row r="12" spans="1:8" x14ac:dyDescent="0.25">
      <c r="A12" s="20"/>
      <c r="B12" s="20" t="s">
        <v>5</v>
      </c>
      <c r="C12" s="77">
        <v>127238.19</v>
      </c>
      <c r="D12" s="39">
        <f>413.43+124922.18</f>
        <v>125335.60999999999</v>
      </c>
      <c r="E12" s="39">
        <f>129927.46+1713.95</f>
        <v>131641.41</v>
      </c>
      <c r="F12" s="82">
        <v>135762.65</v>
      </c>
      <c r="G12" s="82">
        <v>133678.45000000001</v>
      </c>
      <c r="H12" s="83">
        <f>118.65+133889.99</f>
        <v>134008.63999999998</v>
      </c>
    </row>
    <row r="13" spans="1:8" x14ac:dyDescent="0.25">
      <c r="A13" s="21"/>
      <c r="B13" s="21" t="s">
        <v>6</v>
      </c>
      <c r="C13" s="78">
        <v>517.66</v>
      </c>
      <c r="D13" s="2">
        <v>634.48</v>
      </c>
      <c r="E13" s="2">
        <v>517.66</v>
      </c>
      <c r="F13" s="84">
        <v>870.91</v>
      </c>
      <c r="G13" s="84">
        <v>779.19</v>
      </c>
      <c r="H13" s="85">
        <v>764.16</v>
      </c>
    </row>
    <row r="14" spans="1:8" x14ac:dyDescent="0.25">
      <c r="A14" s="21"/>
      <c r="B14" s="21" t="s">
        <v>7</v>
      </c>
      <c r="C14" s="78">
        <v>336</v>
      </c>
      <c r="D14" s="2">
        <v>0</v>
      </c>
      <c r="E14" s="2">
        <v>776</v>
      </c>
      <c r="F14" s="84">
        <v>388</v>
      </c>
      <c r="G14" s="84">
        <v>388</v>
      </c>
      <c r="H14" s="85">
        <v>388</v>
      </c>
    </row>
    <row r="15" spans="1:8" x14ac:dyDescent="0.25">
      <c r="A15" s="55"/>
      <c r="B15" s="55" t="s">
        <v>8</v>
      </c>
      <c r="C15" s="121">
        <v>3963.69</v>
      </c>
      <c r="D15" s="123">
        <v>320.72000000000003</v>
      </c>
      <c r="E15" s="76">
        <v>300</v>
      </c>
      <c r="F15" s="84">
        <v>0</v>
      </c>
      <c r="G15" s="84">
        <v>0</v>
      </c>
      <c r="H15" s="85">
        <v>16800</v>
      </c>
    </row>
    <row r="16" spans="1:8" x14ac:dyDescent="0.25">
      <c r="A16" s="55"/>
      <c r="B16" s="55" t="s">
        <v>29</v>
      </c>
      <c r="C16" s="121"/>
      <c r="D16" s="123"/>
      <c r="E16" s="76">
        <v>0</v>
      </c>
      <c r="F16" s="84">
        <v>0</v>
      </c>
      <c r="G16" s="84">
        <v>0</v>
      </c>
      <c r="H16" s="85">
        <v>0</v>
      </c>
    </row>
    <row r="17" spans="1:8" x14ac:dyDescent="0.25">
      <c r="A17" s="55"/>
      <c r="B17" s="55" t="s">
        <v>25</v>
      </c>
      <c r="C17" s="121"/>
      <c r="D17" s="123"/>
      <c r="E17" s="76">
        <v>0</v>
      </c>
      <c r="F17" s="84">
        <v>0</v>
      </c>
      <c r="G17" s="84">
        <v>0</v>
      </c>
      <c r="H17" s="85">
        <v>0</v>
      </c>
    </row>
    <row r="18" spans="1:8" ht="15" customHeight="1" x14ac:dyDescent="0.25">
      <c r="A18" s="55"/>
      <c r="B18" s="55" t="s">
        <v>59</v>
      </c>
      <c r="C18" s="121"/>
      <c r="D18" s="123"/>
      <c r="E18" s="76">
        <v>546.09</v>
      </c>
      <c r="F18" s="84">
        <v>546.09</v>
      </c>
      <c r="G18" s="84">
        <v>0</v>
      </c>
      <c r="H18" s="85">
        <v>0</v>
      </c>
    </row>
    <row r="19" spans="1:8" x14ac:dyDescent="0.25">
      <c r="A19" s="55"/>
      <c r="B19" s="55" t="s">
        <v>16</v>
      </c>
      <c r="C19" s="121"/>
      <c r="D19" s="123"/>
      <c r="E19" s="76">
        <v>662.16</v>
      </c>
      <c r="F19" s="84">
        <v>220.72</v>
      </c>
      <c r="G19" s="84">
        <v>0</v>
      </c>
      <c r="H19" s="85">
        <v>0</v>
      </c>
    </row>
    <row r="20" spans="1:8" x14ac:dyDescent="0.25">
      <c r="A20" s="55"/>
      <c r="B20" s="55" t="s">
        <v>19</v>
      </c>
      <c r="C20" s="121"/>
      <c r="D20" s="123"/>
      <c r="E20" s="76">
        <v>0</v>
      </c>
      <c r="F20" s="84">
        <v>0</v>
      </c>
      <c r="G20" s="84">
        <v>0</v>
      </c>
      <c r="H20" s="85">
        <v>0</v>
      </c>
    </row>
    <row r="21" spans="1:8" x14ac:dyDescent="0.25">
      <c r="A21" s="55"/>
      <c r="B21" s="55" t="s">
        <v>37</v>
      </c>
      <c r="C21" s="121"/>
      <c r="D21" s="123"/>
      <c r="E21" s="76">
        <v>0</v>
      </c>
      <c r="F21" s="84">
        <v>57.32</v>
      </c>
      <c r="G21" s="84">
        <v>0</v>
      </c>
      <c r="H21" s="85">
        <v>0</v>
      </c>
    </row>
    <row r="22" spans="1:8" ht="16.5" thickBot="1" x14ac:dyDescent="0.3">
      <c r="A22" s="55"/>
      <c r="B22" s="55" t="s">
        <v>84</v>
      </c>
      <c r="C22" s="122"/>
      <c r="D22" s="124"/>
      <c r="E22" s="79">
        <v>0</v>
      </c>
      <c r="F22" s="86">
        <v>5700</v>
      </c>
      <c r="G22" s="86">
        <v>200</v>
      </c>
      <c r="H22" s="87">
        <v>0</v>
      </c>
    </row>
    <row r="23" spans="1:8" ht="15.75" customHeight="1" thickBot="1" x14ac:dyDescent="0.3">
      <c r="B23" s="3"/>
      <c r="C23" s="4"/>
      <c r="D23" s="4"/>
      <c r="E23" s="4"/>
    </row>
    <row r="24" spans="1:8" x14ac:dyDescent="0.25">
      <c r="A24" s="22"/>
      <c r="B24" s="52" t="s">
        <v>80</v>
      </c>
      <c r="C24" s="5">
        <f>C12+D12+E12+F12+G12+H12</f>
        <v>787664.95000000007</v>
      </c>
    </row>
    <row r="25" spans="1:8" ht="21.75" customHeight="1" x14ac:dyDescent="0.25">
      <c r="A25" s="10"/>
      <c r="B25" s="53" t="s">
        <v>81</v>
      </c>
      <c r="C25" s="6">
        <f>C13+D13+E13+F13+G13+H13</f>
        <v>4084.0599999999995</v>
      </c>
      <c r="E25" s="27"/>
    </row>
    <row r="26" spans="1:8" ht="22.5" customHeight="1" x14ac:dyDescent="0.25">
      <c r="A26" s="10"/>
      <c r="B26" s="54" t="s">
        <v>83</v>
      </c>
      <c r="C26" s="6">
        <f>C14+D14+E14+F14+G14+H14</f>
        <v>2276</v>
      </c>
      <c r="E26" s="43"/>
    </row>
    <row r="27" spans="1:8" ht="31.5" customHeight="1" x14ac:dyDescent="0.25">
      <c r="A27" s="10"/>
      <c r="B27" s="53" t="s">
        <v>60</v>
      </c>
      <c r="C27" s="6">
        <f>C15+D15+E15+E18+E19+F15+F16+F17+F18+F19+F20+F21+F22+G15+G16+G17+G18+G19+G20+G21+G22+H15+H16+H17+H18+H19+H20+H21+H22</f>
        <v>29316.79</v>
      </c>
      <c r="E27" s="27"/>
    </row>
    <row r="28" spans="1:8" ht="16.5" thickBot="1" x14ac:dyDescent="0.3">
      <c r="A28" s="23"/>
      <c r="B28" s="50" t="s">
        <v>9</v>
      </c>
      <c r="C28" s="51">
        <f>SUM(C24:C27)</f>
        <v>823341.80000000016</v>
      </c>
    </row>
    <row r="30" spans="1:8" ht="16.5" thickBot="1" x14ac:dyDescent="0.3">
      <c r="B30" s="129" t="s">
        <v>10</v>
      </c>
      <c r="C30" s="129"/>
      <c r="D30" s="129"/>
      <c r="E30" s="129"/>
      <c r="F30" s="129"/>
      <c r="G30" s="129"/>
      <c r="H30" s="129"/>
    </row>
    <row r="31" spans="1:8" ht="16.5" thickBot="1" x14ac:dyDescent="0.3">
      <c r="B31" s="117" t="s">
        <v>61</v>
      </c>
      <c r="C31" s="98" t="s">
        <v>4</v>
      </c>
      <c r="D31" s="99"/>
      <c r="E31" s="99"/>
      <c r="F31" s="99"/>
      <c r="G31" s="99"/>
      <c r="H31" s="100"/>
    </row>
    <row r="32" spans="1:8" ht="16.5" thickBot="1" x14ac:dyDescent="0.3">
      <c r="B32" s="118"/>
      <c r="C32" s="66" t="s">
        <v>49</v>
      </c>
      <c r="D32" s="67" t="s">
        <v>50</v>
      </c>
      <c r="E32" s="67" t="s">
        <v>51</v>
      </c>
      <c r="F32" s="67" t="s">
        <v>77</v>
      </c>
      <c r="G32" s="67" t="s">
        <v>78</v>
      </c>
      <c r="H32" s="68" t="s">
        <v>79</v>
      </c>
    </row>
    <row r="33" spans="1:8" ht="16.5" thickBot="1" x14ac:dyDescent="0.3">
      <c r="B33" s="10" t="s">
        <v>62</v>
      </c>
      <c r="C33" s="45">
        <v>0</v>
      </c>
      <c r="D33" s="46">
        <v>0</v>
      </c>
      <c r="E33" s="46">
        <v>3200</v>
      </c>
      <c r="F33" s="90">
        <v>0</v>
      </c>
      <c r="G33" s="90">
        <v>0</v>
      </c>
      <c r="H33" s="91">
        <v>0</v>
      </c>
    </row>
    <row r="34" spans="1:8" ht="16.5" thickBot="1" x14ac:dyDescent="0.3">
      <c r="A34" s="24"/>
      <c r="B34" s="13" t="s">
        <v>9</v>
      </c>
      <c r="C34" s="126">
        <f>C33+D33+E33+F33+G33+H33</f>
        <v>3200</v>
      </c>
      <c r="D34" s="127"/>
      <c r="E34" s="127"/>
      <c r="F34" s="127"/>
      <c r="G34" s="127"/>
      <c r="H34" s="128"/>
    </row>
    <row r="36" spans="1:8" ht="16.5" thickBot="1" x14ac:dyDescent="0.3">
      <c r="B36" s="130" t="s">
        <v>10</v>
      </c>
      <c r="C36" s="130"/>
      <c r="D36" s="130"/>
      <c r="E36" s="130"/>
      <c r="F36" s="130"/>
      <c r="G36" s="130"/>
      <c r="H36" s="130"/>
    </row>
    <row r="37" spans="1:8" ht="16.5" thickBot="1" x14ac:dyDescent="0.3">
      <c r="B37" s="117" t="s">
        <v>64</v>
      </c>
      <c r="C37" s="98" t="s">
        <v>4</v>
      </c>
      <c r="D37" s="99"/>
      <c r="E37" s="99"/>
      <c r="F37" s="99"/>
      <c r="G37" s="99"/>
      <c r="H37" s="100"/>
    </row>
    <row r="38" spans="1:8" ht="16.5" thickBot="1" x14ac:dyDescent="0.3">
      <c r="B38" s="118"/>
      <c r="C38" s="66" t="s">
        <v>49</v>
      </c>
      <c r="D38" s="67" t="s">
        <v>50</v>
      </c>
      <c r="E38" s="67" t="s">
        <v>51</v>
      </c>
      <c r="F38" s="67" t="s">
        <v>77</v>
      </c>
      <c r="G38" s="67" t="s">
        <v>78</v>
      </c>
      <c r="H38" s="68" t="s">
        <v>79</v>
      </c>
    </row>
    <row r="39" spans="1:8" ht="16.5" thickBot="1" x14ac:dyDescent="0.3">
      <c r="B39" s="10" t="s">
        <v>63</v>
      </c>
      <c r="C39" s="45">
        <v>0</v>
      </c>
      <c r="D39" s="46">
        <v>0</v>
      </c>
      <c r="E39" s="46">
        <f>360+360</f>
        <v>720</v>
      </c>
      <c r="F39" s="90">
        <v>0</v>
      </c>
      <c r="G39" s="90">
        <v>0</v>
      </c>
      <c r="H39" s="91">
        <v>0</v>
      </c>
    </row>
    <row r="40" spans="1:8" ht="16.5" thickBot="1" x14ac:dyDescent="0.3">
      <c r="B40" s="71" t="s">
        <v>9</v>
      </c>
      <c r="C40" s="136">
        <f>C39+D39+E39+F39+G39+H39</f>
        <v>720</v>
      </c>
      <c r="D40" s="137"/>
      <c r="E40" s="137"/>
      <c r="F40" s="137"/>
      <c r="G40" s="137"/>
      <c r="H40" s="138"/>
    </row>
    <row r="42" spans="1:8" ht="16.5" thickBot="1" x14ac:dyDescent="0.3">
      <c r="B42" s="134" t="s">
        <v>10</v>
      </c>
      <c r="C42" s="134"/>
      <c r="D42" s="134"/>
      <c r="E42" s="134"/>
      <c r="F42" s="134"/>
      <c r="G42" s="134"/>
      <c r="H42" s="134"/>
    </row>
    <row r="43" spans="1:8" ht="16.5" thickBot="1" x14ac:dyDescent="0.3">
      <c r="B43" s="117" t="s">
        <v>88</v>
      </c>
      <c r="C43" s="98" t="s">
        <v>4</v>
      </c>
      <c r="D43" s="99"/>
      <c r="E43" s="99"/>
      <c r="F43" s="99"/>
      <c r="G43" s="99"/>
      <c r="H43" s="100"/>
    </row>
    <row r="44" spans="1:8" ht="16.5" thickBot="1" x14ac:dyDescent="0.3">
      <c r="B44" s="118"/>
      <c r="C44" s="66" t="s">
        <v>49</v>
      </c>
      <c r="D44" s="67" t="s">
        <v>50</v>
      </c>
      <c r="E44" s="67" t="s">
        <v>51</v>
      </c>
      <c r="F44" s="67" t="s">
        <v>77</v>
      </c>
      <c r="G44" s="67" t="s">
        <v>78</v>
      </c>
      <c r="H44" s="68" t="s">
        <v>79</v>
      </c>
    </row>
    <row r="45" spans="1:8" ht="16.5" thickBot="1" x14ac:dyDescent="0.3">
      <c r="B45" s="10" t="s">
        <v>65</v>
      </c>
      <c r="C45" s="45">
        <v>0</v>
      </c>
      <c r="D45" s="46">
        <v>0</v>
      </c>
      <c r="E45" s="46">
        <v>3200</v>
      </c>
      <c r="F45" s="90">
        <v>0</v>
      </c>
      <c r="G45" s="90">
        <v>0</v>
      </c>
      <c r="H45" s="91">
        <v>0</v>
      </c>
    </row>
    <row r="46" spans="1:8" ht="16.5" thickBot="1" x14ac:dyDescent="0.3">
      <c r="B46" s="72" t="s">
        <v>9</v>
      </c>
      <c r="C46" s="139">
        <f>C45+D45+E45+F45+G45+H45</f>
        <v>3200</v>
      </c>
      <c r="D46" s="140"/>
      <c r="E46" s="140"/>
      <c r="F46" s="140"/>
      <c r="G46" s="140"/>
      <c r="H46" s="141"/>
    </row>
    <row r="49" spans="1:9" ht="16.5" thickBot="1" x14ac:dyDescent="0.3">
      <c r="B49" s="135" t="s">
        <v>15</v>
      </c>
      <c r="C49" s="135"/>
      <c r="D49" s="135"/>
      <c r="E49" s="135"/>
      <c r="F49" s="135"/>
      <c r="G49" s="135"/>
      <c r="H49" s="135"/>
    </row>
    <row r="50" spans="1:9" ht="16.5" thickBot="1" x14ac:dyDescent="0.3">
      <c r="A50" s="20"/>
      <c r="B50" s="92" t="s">
        <v>18</v>
      </c>
      <c r="C50" s="98" t="s">
        <v>4</v>
      </c>
      <c r="D50" s="99"/>
      <c r="E50" s="99"/>
      <c r="F50" s="99"/>
      <c r="G50" s="99"/>
      <c r="H50" s="100"/>
    </row>
    <row r="51" spans="1:9" ht="16.5" thickBot="1" x14ac:dyDescent="0.3">
      <c r="A51" s="30"/>
      <c r="B51" s="116"/>
      <c r="C51" s="66" t="s">
        <v>49</v>
      </c>
      <c r="D51" s="67" t="s">
        <v>50</v>
      </c>
      <c r="E51" s="67" t="s">
        <v>51</v>
      </c>
      <c r="F51" s="67" t="s">
        <v>77</v>
      </c>
      <c r="G51" s="67" t="s">
        <v>78</v>
      </c>
      <c r="H51" s="68" t="s">
        <v>79</v>
      </c>
    </row>
    <row r="52" spans="1:9" x14ac:dyDescent="0.25">
      <c r="A52" s="20"/>
      <c r="B52" s="32" t="s">
        <v>13</v>
      </c>
      <c r="C52" s="56">
        <v>0</v>
      </c>
      <c r="D52" s="11">
        <f>1368.67+26.14</f>
        <v>1394.8100000000002</v>
      </c>
      <c r="E52" s="11">
        <f>2070.54+1439.18</f>
        <v>3509.7200000000003</v>
      </c>
      <c r="F52" s="82">
        <f>-26.14-1368.67+702.59+538.86+6077.14+379.64</f>
        <v>6303.420000000001</v>
      </c>
      <c r="G52" s="82">
        <f>579.74+3013.7</f>
        <v>3593.4399999999996</v>
      </c>
      <c r="H52" s="83">
        <f>3663.61+83.43+2412.03+151.88</f>
        <v>6310.95</v>
      </c>
    </row>
    <row r="53" spans="1:9" x14ac:dyDescent="0.25">
      <c r="A53" s="21"/>
      <c r="B53" s="33" t="s">
        <v>12</v>
      </c>
      <c r="C53" s="25">
        <v>0</v>
      </c>
      <c r="D53" s="7">
        <v>10126.129999999999</v>
      </c>
      <c r="E53" s="7">
        <v>7747.19</v>
      </c>
      <c r="F53" s="84">
        <v>1257.17</v>
      </c>
      <c r="G53" s="84">
        <v>4083.31</v>
      </c>
      <c r="H53" s="85">
        <f>1847.11-4403.96</f>
        <v>-2556.8500000000004</v>
      </c>
    </row>
    <row r="54" spans="1:9" x14ac:dyDescent="0.25">
      <c r="A54" s="21"/>
      <c r="B54" s="33" t="s">
        <v>27</v>
      </c>
      <c r="C54" s="25">
        <v>6135.56</v>
      </c>
      <c r="D54" s="7">
        <v>6839.64</v>
      </c>
      <c r="E54" s="7">
        <v>5664.68</v>
      </c>
      <c r="F54" s="84">
        <v>7876.6</v>
      </c>
      <c r="G54" s="84">
        <v>7427.25</v>
      </c>
      <c r="H54" s="85">
        <v>7196.07</v>
      </c>
    </row>
    <row r="55" spans="1:9" x14ac:dyDescent="0.25">
      <c r="A55" s="21"/>
      <c r="B55" s="33" t="s">
        <v>32</v>
      </c>
      <c r="C55" s="25">
        <v>99.08</v>
      </c>
      <c r="D55" s="7">
        <v>99.08</v>
      </c>
      <c r="E55" s="7">
        <v>99.08</v>
      </c>
      <c r="F55" s="84">
        <v>99.08</v>
      </c>
      <c r="G55" s="84">
        <v>99.08</v>
      </c>
      <c r="H55" s="85">
        <f>99.08*2</f>
        <v>198.16</v>
      </c>
    </row>
    <row r="56" spans="1:9" x14ac:dyDescent="0.25">
      <c r="A56" s="21"/>
      <c r="B56" s="33" t="s">
        <v>58</v>
      </c>
      <c r="C56" s="25">
        <v>0</v>
      </c>
      <c r="D56" s="7">
        <v>2150</v>
      </c>
      <c r="E56" s="7">
        <v>0</v>
      </c>
      <c r="F56" s="84">
        <v>0</v>
      </c>
      <c r="G56" s="84">
        <v>0</v>
      </c>
      <c r="H56" s="85">
        <v>0</v>
      </c>
    </row>
    <row r="57" spans="1:9" ht="16.5" thickBot="1" x14ac:dyDescent="0.3">
      <c r="A57" s="21"/>
      <c r="B57" s="33" t="s">
        <v>14</v>
      </c>
      <c r="C57" s="57">
        <v>0</v>
      </c>
      <c r="D57" s="44">
        <v>0</v>
      </c>
      <c r="E57" s="44">
        <v>0</v>
      </c>
      <c r="F57" s="86">
        <v>0</v>
      </c>
      <c r="G57" s="86">
        <v>0</v>
      </c>
      <c r="H57" s="87">
        <v>0</v>
      </c>
    </row>
    <row r="58" spans="1:9" ht="9.75" hidden="1" customHeight="1" x14ac:dyDescent="0.25">
      <c r="A58" s="21"/>
      <c r="B58" s="21"/>
      <c r="C58" s="80"/>
      <c r="D58" s="81"/>
      <c r="E58" s="81"/>
      <c r="F58" s="88"/>
      <c r="G58" s="88"/>
      <c r="H58" s="89"/>
    </row>
    <row r="59" spans="1:9" x14ac:dyDescent="0.25">
      <c r="A59" s="21"/>
      <c r="B59" s="33" t="s">
        <v>13</v>
      </c>
      <c r="C59" s="131">
        <f>C52+D52+E52+F52+G52+H52</f>
        <v>21112.34</v>
      </c>
      <c r="D59" s="132"/>
      <c r="E59" s="132"/>
      <c r="F59" s="132"/>
      <c r="G59" s="132"/>
      <c r="H59" s="133"/>
      <c r="I59" s="27"/>
    </row>
    <row r="60" spans="1:9" x14ac:dyDescent="0.25">
      <c r="A60" s="21"/>
      <c r="B60" s="33" t="s">
        <v>12</v>
      </c>
      <c r="C60" s="180">
        <f>C53+D53+E53+F53+G53+H53</f>
        <v>20656.949999999997</v>
      </c>
      <c r="D60" s="132"/>
      <c r="E60" s="132"/>
      <c r="F60" s="132"/>
      <c r="G60" s="132"/>
      <c r="H60" s="133"/>
    </row>
    <row r="61" spans="1:9" x14ac:dyDescent="0.25">
      <c r="A61" s="30"/>
      <c r="B61" s="12" t="s">
        <v>27</v>
      </c>
      <c r="C61" s="131">
        <f>C54+D54+E54+F54+G54+H54</f>
        <v>41139.800000000003</v>
      </c>
      <c r="D61" s="132"/>
      <c r="E61" s="132"/>
      <c r="F61" s="132"/>
      <c r="G61" s="132"/>
      <c r="H61" s="133"/>
    </row>
    <row r="62" spans="1:9" x14ac:dyDescent="0.25">
      <c r="A62" s="30"/>
      <c r="B62" s="12" t="s">
        <v>32</v>
      </c>
      <c r="C62" s="131">
        <f t="shared" ref="C62:C64" si="0">C55+D55+E55+F55+G55+H55</f>
        <v>693.56</v>
      </c>
      <c r="D62" s="132"/>
      <c r="E62" s="132"/>
      <c r="F62" s="132"/>
      <c r="G62" s="132"/>
      <c r="H62" s="133"/>
      <c r="I62" s="27"/>
    </row>
    <row r="63" spans="1:9" x14ac:dyDescent="0.25">
      <c r="A63" s="30"/>
      <c r="B63" s="33" t="s">
        <v>58</v>
      </c>
      <c r="C63" s="131">
        <f t="shared" si="0"/>
        <v>2150</v>
      </c>
      <c r="D63" s="132"/>
      <c r="E63" s="132"/>
      <c r="F63" s="132"/>
      <c r="G63" s="132"/>
      <c r="H63" s="133"/>
      <c r="I63" s="27"/>
    </row>
    <row r="64" spans="1:9" ht="16.5" thickBot="1" x14ac:dyDescent="0.3">
      <c r="A64" s="31"/>
      <c r="B64" s="34" t="s">
        <v>14</v>
      </c>
      <c r="C64" s="165">
        <f t="shared" si="0"/>
        <v>0</v>
      </c>
      <c r="D64" s="166"/>
      <c r="E64" s="166"/>
      <c r="F64" s="166"/>
      <c r="G64" s="166"/>
      <c r="H64" s="167"/>
    </row>
    <row r="65" spans="1:8" ht="16.5" thickBot="1" x14ac:dyDescent="0.3">
      <c r="A65" s="23"/>
      <c r="B65" s="35" t="s">
        <v>9</v>
      </c>
      <c r="C65" s="173">
        <f>SUM(C59:C64)</f>
        <v>85752.65</v>
      </c>
      <c r="D65" s="174"/>
      <c r="E65" s="174"/>
      <c r="F65" s="174"/>
      <c r="G65" s="174"/>
      <c r="H65" s="175"/>
    </row>
    <row r="66" spans="1:8" x14ac:dyDescent="0.25">
      <c r="F66" s="63"/>
      <c r="G66" s="27"/>
    </row>
    <row r="67" spans="1:8" ht="16.5" thickBot="1" x14ac:dyDescent="0.3">
      <c r="B67" s="171" t="s">
        <v>10</v>
      </c>
      <c r="C67" s="171"/>
      <c r="D67" s="171"/>
      <c r="E67" s="171"/>
      <c r="F67" s="171"/>
      <c r="G67" s="171"/>
      <c r="H67" s="171"/>
    </row>
    <row r="68" spans="1:8" ht="16.5" thickBot="1" x14ac:dyDescent="0.3">
      <c r="B68" s="117" t="s">
        <v>52</v>
      </c>
      <c r="C68" s="98" t="s">
        <v>4</v>
      </c>
      <c r="D68" s="99"/>
      <c r="E68" s="99"/>
      <c r="F68" s="99"/>
      <c r="G68" s="99"/>
      <c r="H68" s="100"/>
    </row>
    <row r="69" spans="1:8" ht="16.5" thickBot="1" x14ac:dyDescent="0.3">
      <c r="B69" s="118"/>
      <c r="C69" s="66" t="s">
        <v>49</v>
      </c>
      <c r="D69" s="67" t="s">
        <v>50</v>
      </c>
      <c r="E69" s="67" t="s">
        <v>51</v>
      </c>
      <c r="F69" s="67" t="s">
        <v>77</v>
      </c>
      <c r="G69" s="67" t="s">
        <v>78</v>
      </c>
      <c r="H69" s="68" t="s">
        <v>79</v>
      </c>
    </row>
    <row r="70" spans="1:8" ht="16.5" thickBot="1" x14ac:dyDescent="0.3">
      <c r="B70" s="10" t="s">
        <v>48</v>
      </c>
      <c r="C70" s="45">
        <v>60.8</v>
      </c>
      <c r="D70" s="46">
        <v>48</v>
      </c>
      <c r="E70" s="46">
        <v>24</v>
      </c>
      <c r="F70" s="90">
        <v>33.6</v>
      </c>
      <c r="G70" s="90">
        <v>28.8</v>
      </c>
      <c r="H70" s="91">
        <v>19.2</v>
      </c>
    </row>
    <row r="71" spans="1:8" ht="16.5" thickBot="1" x14ac:dyDescent="0.3">
      <c r="B71" s="14" t="s">
        <v>9</v>
      </c>
      <c r="C71" s="168">
        <f>C70+D70+E70+F70+G70+H70</f>
        <v>214.4</v>
      </c>
      <c r="D71" s="169"/>
      <c r="E71" s="169"/>
      <c r="F71" s="169"/>
      <c r="G71" s="169"/>
      <c r="H71" s="170"/>
    </row>
    <row r="73" spans="1:8" ht="16.5" thickBot="1" x14ac:dyDescent="0.3">
      <c r="B73" s="172" t="s">
        <v>11</v>
      </c>
      <c r="C73" s="172"/>
      <c r="D73" s="172"/>
      <c r="E73" s="172"/>
      <c r="F73" s="172"/>
      <c r="G73" s="172"/>
      <c r="H73" s="172"/>
    </row>
    <row r="74" spans="1:8" ht="16.5" thickBot="1" x14ac:dyDescent="0.3">
      <c r="A74" s="22"/>
      <c r="B74" s="117" t="s">
        <v>86</v>
      </c>
      <c r="C74" s="98" t="s">
        <v>4</v>
      </c>
      <c r="D74" s="99"/>
      <c r="E74" s="99"/>
      <c r="F74" s="99"/>
      <c r="G74" s="99"/>
      <c r="H74" s="100"/>
    </row>
    <row r="75" spans="1:8" ht="16.5" thickBot="1" x14ac:dyDescent="0.3">
      <c r="A75" s="10"/>
      <c r="B75" s="118"/>
      <c r="C75" s="66" t="s">
        <v>49</v>
      </c>
      <c r="D75" s="67" t="s">
        <v>50</v>
      </c>
      <c r="E75" s="67" t="s">
        <v>51</v>
      </c>
      <c r="F75" s="67" t="s">
        <v>77</v>
      </c>
      <c r="G75" s="67" t="s">
        <v>78</v>
      </c>
      <c r="H75" s="68" t="s">
        <v>79</v>
      </c>
    </row>
    <row r="76" spans="1:8" ht="16.5" thickBot="1" x14ac:dyDescent="0.3">
      <c r="A76" s="10"/>
      <c r="B76" s="10" t="s">
        <v>85</v>
      </c>
      <c r="C76" s="45">
        <v>0</v>
      </c>
      <c r="D76" s="46">
        <v>0</v>
      </c>
      <c r="E76" s="46">
        <v>0</v>
      </c>
      <c r="F76" s="90">
        <v>1000</v>
      </c>
      <c r="G76" s="90">
        <v>0</v>
      </c>
      <c r="H76" s="91">
        <v>0</v>
      </c>
    </row>
    <row r="77" spans="1:8" ht="16.5" thickBot="1" x14ac:dyDescent="0.3">
      <c r="A77" s="23"/>
      <c r="B77" s="15" t="s">
        <v>9</v>
      </c>
      <c r="C77" s="145">
        <f>C76+D76+E76+F76+G76+H76</f>
        <v>1000</v>
      </c>
      <c r="D77" s="146"/>
      <c r="E77" s="146"/>
      <c r="F77" s="146"/>
      <c r="G77" s="146"/>
      <c r="H77" s="147"/>
    </row>
    <row r="78" spans="1:8" x14ac:dyDescent="0.25">
      <c r="B78" s="8"/>
      <c r="C78" s="9"/>
      <c r="D78" s="9"/>
      <c r="E78" s="9"/>
    </row>
    <row r="79" spans="1:8" ht="16.5" thickBot="1" x14ac:dyDescent="0.3">
      <c r="B79" s="142" t="s">
        <v>17</v>
      </c>
      <c r="C79" s="142"/>
      <c r="D79" s="142"/>
      <c r="E79" s="142"/>
      <c r="F79" s="142"/>
      <c r="G79" s="142"/>
      <c r="H79" s="142"/>
    </row>
    <row r="80" spans="1:8" ht="16.5" thickBot="1" x14ac:dyDescent="0.3">
      <c r="B80" s="92" t="s">
        <v>46</v>
      </c>
      <c r="C80" s="98" t="s">
        <v>4</v>
      </c>
      <c r="D80" s="99"/>
      <c r="E80" s="99"/>
      <c r="F80" s="99"/>
      <c r="G80" s="99"/>
      <c r="H80" s="100"/>
    </row>
    <row r="81" spans="1:8" ht="16.5" thickBot="1" x14ac:dyDescent="0.3">
      <c r="B81" s="116"/>
      <c r="C81" s="66" t="s">
        <v>49</v>
      </c>
      <c r="D81" s="67" t="s">
        <v>50</v>
      </c>
      <c r="E81" s="67" t="s">
        <v>51</v>
      </c>
      <c r="F81" s="67" t="s">
        <v>77</v>
      </c>
      <c r="G81" s="67" t="s">
        <v>78</v>
      </c>
      <c r="H81" s="68" t="s">
        <v>79</v>
      </c>
    </row>
    <row r="82" spans="1:8" ht="16.5" thickBot="1" x14ac:dyDescent="0.3">
      <c r="B82" s="10" t="s">
        <v>47</v>
      </c>
      <c r="C82" s="45">
        <v>0</v>
      </c>
      <c r="D82" s="46">
        <v>0</v>
      </c>
      <c r="E82" s="46">
        <v>0</v>
      </c>
      <c r="F82" s="90">
        <v>0</v>
      </c>
      <c r="G82" s="90">
        <v>0</v>
      </c>
      <c r="H82" s="91">
        <f>41.67+9000</f>
        <v>9041.67</v>
      </c>
    </row>
    <row r="83" spans="1:8" ht="16.5" thickBot="1" x14ac:dyDescent="0.3">
      <c r="B83" s="16" t="s">
        <v>9</v>
      </c>
      <c r="C83" s="148">
        <f>C82+D82+E82+F82+G82+H82</f>
        <v>9041.67</v>
      </c>
      <c r="D83" s="149"/>
      <c r="E83" s="149"/>
      <c r="F83" s="149"/>
      <c r="G83" s="149"/>
      <c r="H83" s="150"/>
    </row>
    <row r="84" spans="1:8" ht="21" customHeight="1" x14ac:dyDescent="0.25">
      <c r="B84" s="8"/>
      <c r="C84" s="9"/>
      <c r="D84" s="9"/>
      <c r="E84" s="9"/>
    </row>
    <row r="85" spans="1:8" ht="17.25" customHeight="1" thickBot="1" x14ac:dyDescent="0.35">
      <c r="A85" s="26"/>
      <c r="B85" s="143" t="s">
        <v>66</v>
      </c>
      <c r="C85" s="143"/>
      <c r="D85" s="143"/>
      <c r="E85" s="143"/>
      <c r="F85" s="143"/>
      <c r="G85" s="143"/>
      <c r="H85" s="143"/>
    </row>
    <row r="86" spans="1:8" ht="17.25" customHeight="1" thickBot="1" x14ac:dyDescent="0.35">
      <c r="A86" s="26"/>
      <c r="B86" s="117" t="s">
        <v>67</v>
      </c>
      <c r="C86" s="151" t="s">
        <v>4</v>
      </c>
      <c r="D86" s="152"/>
      <c r="E86" s="152"/>
      <c r="F86" s="152"/>
      <c r="G86" s="152"/>
      <c r="H86" s="153"/>
    </row>
    <row r="87" spans="1:8" ht="21" thickBot="1" x14ac:dyDescent="0.35">
      <c r="A87" s="26"/>
      <c r="B87" s="118"/>
      <c r="C87" s="66" t="s">
        <v>49</v>
      </c>
      <c r="D87" s="67" t="s">
        <v>50</v>
      </c>
      <c r="E87" s="68" t="s">
        <v>51</v>
      </c>
      <c r="F87" s="66" t="s">
        <v>77</v>
      </c>
      <c r="G87" s="67" t="s">
        <v>78</v>
      </c>
      <c r="H87" s="68" t="s">
        <v>79</v>
      </c>
    </row>
    <row r="88" spans="1:8" ht="18" customHeight="1" thickBot="1" x14ac:dyDescent="0.35">
      <c r="A88" s="26"/>
      <c r="B88" s="10" t="s">
        <v>68</v>
      </c>
      <c r="C88" s="45">
        <v>1.1100000000000001</v>
      </c>
      <c r="D88" s="47">
        <v>0</v>
      </c>
      <c r="E88" s="46">
        <v>0</v>
      </c>
      <c r="F88" s="90">
        <v>1.05</v>
      </c>
      <c r="G88" s="90">
        <v>0</v>
      </c>
      <c r="H88" s="91">
        <v>0</v>
      </c>
    </row>
    <row r="89" spans="1:8" ht="21" thickBot="1" x14ac:dyDescent="0.35">
      <c r="A89" s="26"/>
      <c r="B89" s="36" t="s">
        <v>9</v>
      </c>
      <c r="C89" s="154">
        <f>C88+D88+E88+F88+G88+H88</f>
        <v>2.16</v>
      </c>
      <c r="D89" s="155"/>
      <c r="E89" s="155"/>
      <c r="F89" s="155"/>
      <c r="G89" s="155"/>
      <c r="H89" s="156"/>
    </row>
    <row r="90" spans="1:8" ht="20.25" x14ac:dyDescent="0.3">
      <c r="A90" s="26"/>
    </row>
    <row r="91" spans="1:8" ht="21" thickBot="1" x14ac:dyDescent="0.35">
      <c r="A91" s="26"/>
      <c r="B91" s="144" t="s">
        <v>20</v>
      </c>
      <c r="C91" s="144"/>
      <c r="D91" s="144"/>
      <c r="E91" s="144"/>
      <c r="F91" s="144"/>
      <c r="G91" s="144"/>
      <c r="H91" s="144"/>
    </row>
    <row r="92" spans="1:8" ht="18" customHeight="1" thickBot="1" x14ac:dyDescent="0.35">
      <c r="A92" s="26"/>
      <c r="B92" s="117" t="s">
        <v>21</v>
      </c>
      <c r="C92" s="98" t="s">
        <v>4</v>
      </c>
      <c r="D92" s="99"/>
      <c r="E92" s="99"/>
      <c r="F92" s="99"/>
      <c r="G92" s="99"/>
      <c r="H92" s="100"/>
    </row>
    <row r="93" spans="1:8" ht="19.5" customHeight="1" thickBot="1" x14ac:dyDescent="0.35">
      <c r="A93" s="26"/>
      <c r="B93" s="118"/>
      <c r="C93" s="66" t="s">
        <v>49</v>
      </c>
      <c r="D93" s="67" t="s">
        <v>50</v>
      </c>
      <c r="E93" s="67" t="s">
        <v>51</v>
      </c>
      <c r="F93" s="67" t="s">
        <v>77</v>
      </c>
      <c r="G93" s="67" t="s">
        <v>78</v>
      </c>
      <c r="H93" s="68" t="s">
        <v>79</v>
      </c>
    </row>
    <row r="94" spans="1:8" ht="21" thickBot="1" x14ac:dyDescent="0.35">
      <c r="A94" s="26"/>
      <c r="B94" s="10" t="s">
        <v>22</v>
      </c>
      <c r="C94" s="45">
        <v>7407.5</v>
      </c>
      <c r="D94" s="46">
        <v>7583.5</v>
      </c>
      <c r="E94" s="46">
        <v>6198.5</v>
      </c>
      <c r="F94" s="90">
        <v>7386.48</v>
      </c>
      <c r="G94" s="90">
        <v>12200.66</v>
      </c>
      <c r="H94" s="91">
        <v>8775.06</v>
      </c>
    </row>
    <row r="95" spans="1:8" ht="21" thickBot="1" x14ac:dyDescent="0.35">
      <c r="A95" s="26"/>
      <c r="B95" s="37" t="s">
        <v>9</v>
      </c>
      <c r="C95" s="110">
        <f>C94+D94+E94+F94+G94+H94</f>
        <v>49551.7</v>
      </c>
      <c r="D95" s="111"/>
      <c r="E95" s="111"/>
      <c r="F95" s="111"/>
      <c r="G95" s="111"/>
      <c r="H95" s="112"/>
    </row>
    <row r="96" spans="1:8" ht="20.25" x14ac:dyDescent="0.3">
      <c r="A96" s="26"/>
    </row>
    <row r="97" spans="1:8" ht="16.5" customHeight="1" thickBot="1" x14ac:dyDescent="0.35">
      <c r="A97" s="26"/>
      <c r="B97" s="108" t="s">
        <v>23</v>
      </c>
      <c r="C97" s="108"/>
      <c r="D97" s="108"/>
      <c r="E97" s="108"/>
      <c r="F97" s="108"/>
      <c r="G97" s="108"/>
      <c r="H97" s="108"/>
    </row>
    <row r="98" spans="1:8" ht="21" thickBot="1" x14ac:dyDescent="0.35">
      <c r="A98" s="26"/>
      <c r="B98" s="92" t="s">
        <v>24</v>
      </c>
      <c r="C98" s="98" t="s">
        <v>4</v>
      </c>
      <c r="D98" s="99"/>
      <c r="E98" s="99"/>
      <c r="F98" s="99"/>
      <c r="G98" s="99"/>
      <c r="H98" s="100"/>
    </row>
    <row r="99" spans="1:8" ht="21" thickBot="1" x14ac:dyDescent="0.35">
      <c r="A99" s="26"/>
      <c r="B99" s="116"/>
      <c r="C99" s="66" t="s">
        <v>49</v>
      </c>
      <c r="D99" s="67" t="s">
        <v>50</v>
      </c>
      <c r="E99" s="67" t="s">
        <v>51</v>
      </c>
      <c r="F99" s="67" t="s">
        <v>77</v>
      </c>
      <c r="G99" s="67" t="s">
        <v>78</v>
      </c>
      <c r="H99" s="68" t="s">
        <v>79</v>
      </c>
    </row>
    <row r="100" spans="1:8" ht="21" thickBot="1" x14ac:dyDescent="0.35">
      <c r="A100" s="26"/>
      <c r="B100" s="10" t="s">
        <v>26</v>
      </c>
      <c r="C100" s="45">
        <v>0</v>
      </c>
      <c r="D100" s="47">
        <v>0</v>
      </c>
      <c r="E100" s="47">
        <v>0</v>
      </c>
      <c r="F100" s="90">
        <v>597</v>
      </c>
      <c r="G100" s="90">
        <v>432</v>
      </c>
      <c r="H100" s="91">
        <v>39</v>
      </c>
    </row>
    <row r="101" spans="1:8" ht="21" thickBot="1" x14ac:dyDescent="0.35">
      <c r="A101" s="26"/>
      <c r="B101" s="38" t="s">
        <v>9</v>
      </c>
      <c r="C101" s="113">
        <f>C100+D100+E100+F100+G100+H100</f>
        <v>1068</v>
      </c>
      <c r="D101" s="114"/>
      <c r="E101" s="114"/>
      <c r="F101" s="114"/>
      <c r="G101" s="114"/>
      <c r="H101" s="115"/>
    </row>
    <row r="102" spans="1:8" ht="20.25" x14ac:dyDescent="0.3">
      <c r="A102" s="26"/>
    </row>
    <row r="103" spans="1:8" ht="17.25" customHeight="1" thickBot="1" x14ac:dyDescent="0.35">
      <c r="A103" s="26"/>
      <c r="B103" s="109" t="s">
        <v>30</v>
      </c>
      <c r="C103" s="109"/>
      <c r="D103" s="109"/>
      <c r="E103" s="109"/>
      <c r="F103" s="109"/>
      <c r="G103" s="109"/>
      <c r="H103" s="109"/>
    </row>
    <row r="104" spans="1:8" ht="21" thickBot="1" x14ac:dyDescent="0.35">
      <c r="A104" s="26"/>
      <c r="B104" s="92" t="s">
        <v>35</v>
      </c>
      <c r="C104" s="98" t="s">
        <v>4</v>
      </c>
      <c r="D104" s="99"/>
      <c r="E104" s="99"/>
      <c r="F104" s="99"/>
      <c r="G104" s="99"/>
      <c r="H104" s="100"/>
    </row>
    <row r="105" spans="1:8" ht="21" thickBot="1" x14ac:dyDescent="0.35">
      <c r="A105" s="26"/>
      <c r="B105" s="116"/>
      <c r="C105" s="66" t="s">
        <v>49</v>
      </c>
      <c r="D105" s="67" t="s">
        <v>50</v>
      </c>
      <c r="E105" s="67" t="s">
        <v>51</v>
      </c>
      <c r="F105" s="67" t="s">
        <v>77</v>
      </c>
      <c r="G105" s="67" t="s">
        <v>78</v>
      </c>
      <c r="H105" s="68" t="s">
        <v>79</v>
      </c>
    </row>
    <row r="106" spans="1:8" ht="21" thickBot="1" x14ac:dyDescent="0.35">
      <c r="A106" s="26"/>
      <c r="B106" s="10" t="s">
        <v>31</v>
      </c>
      <c r="C106" s="45">
        <v>0</v>
      </c>
      <c r="D106" s="46">
        <v>0</v>
      </c>
      <c r="E106" s="46">
        <v>0</v>
      </c>
      <c r="F106" s="90">
        <v>0</v>
      </c>
      <c r="G106" s="90">
        <v>0</v>
      </c>
      <c r="H106" s="91">
        <v>0</v>
      </c>
    </row>
    <row r="107" spans="1:8" ht="21" thickBot="1" x14ac:dyDescent="0.35">
      <c r="A107" s="41"/>
      <c r="B107" s="42" t="s">
        <v>9</v>
      </c>
      <c r="C107" s="162">
        <f>C106+D106+E106+F106+G106+H106</f>
        <v>0</v>
      </c>
      <c r="D107" s="163"/>
      <c r="E107" s="163"/>
      <c r="F107" s="163"/>
      <c r="G107" s="163"/>
      <c r="H107" s="164"/>
    </row>
    <row r="108" spans="1:8" ht="20.25" x14ac:dyDescent="0.3">
      <c r="A108" s="26"/>
    </row>
    <row r="109" spans="1:8" ht="24.75" customHeight="1" thickBot="1" x14ac:dyDescent="0.35">
      <c r="A109" s="26"/>
      <c r="B109" s="179" t="s">
        <v>33</v>
      </c>
      <c r="C109" s="179"/>
      <c r="D109" s="179"/>
      <c r="E109" s="179"/>
      <c r="F109" s="179"/>
      <c r="G109" s="179"/>
      <c r="H109" s="179"/>
    </row>
    <row r="110" spans="1:8" ht="21" thickBot="1" x14ac:dyDescent="0.35">
      <c r="A110" s="26"/>
      <c r="B110" s="92" t="s">
        <v>34</v>
      </c>
      <c r="C110" s="98" t="s">
        <v>4</v>
      </c>
      <c r="D110" s="99"/>
      <c r="E110" s="99"/>
      <c r="F110" s="99"/>
      <c r="G110" s="99"/>
      <c r="H110" s="100"/>
    </row>
    <row r="111" spans="1:8" ht="21" thickBot="1" x14ac:dyDescent="0.35">
      <c r="A111" s="26"/>
      <c r="B111" s="116"/>
      <c r="C111" s="66" t="s">
        <v>49</v>
      </c>
      <c r="D111" s="67" t="s">
        <v>50</v>
      </c>
      <c r="E111" s="67" t="s">
        <v>51</v>
      </c>
      <c r="F111" s="67" t="s">
        <v>77</v>
      </c>
      <c r="G111" s="67" t="s">
        <v>78</v>
      </c>
      <c r="H111" s="68" t="s">
        <v>79</v>
      </c>
    </row>
    <row r="112" spans="1:8" ht="21" thickBot="1" x14ac:dyDescent="0.35">
      <c r="A112" s="26"/>
      <c r="B112" s="10" t="s">
        <v>36</v>
      </c>
      <c r="C112" s="45">
        <v>0</v>
      </c>
      <c r="D112" s="46">
        <v>0</v>
      </c>
      <c r="E112" s="46">
        <v>0</v>
      </c>
      <c r="F112" s="90">
        <v>0</v>
      </c>
      <c r="G112" s="90">
        <v>0</v>
      </c>
      <c r="H112" s="91">
        <v>0</v>
      </c>
    </row>
    <row r="113" spans="1:8" ht="21" thickBot="1" x14ac:dyDescent="0.35">
      <c r="A113" s="26"/>
      <c r="B113" s="58" t="s">
        <v>9</v>
      </c>
      <c r="C113" s="176">
        <f>C112+D112+E112+F112+G112+H112</f>
        <v>0</v>
      </c>
      <c r="D113" s="177"/>
      <c r="E113" s="177"/>
      <c r="F113" s="177"/>
      <c r="G113" s="177"/>
      <c r="H113" s="178"/>
    </row>
    <row r="114" spans="1:8" ht="19.5" customHeight="1" x14ac:dyDescent="0.3">
      <c r="A114" s="26"/>
      <c r="B114" s="26"/>
      <c r="C114" s="26"/>
      <c r="D114" s="26"/>
    </row>
    <row r="115" spans="1:8" ht="19.5" customHeight="1" thickBot="1" x14ac:dyDescent="0.35">
      <c r="A115" s="26"/>
      <c r="B115" s="158" t="s">
        <v>38</v>
      </c>
      <c r="C115" s="158"/>
      <c r="D115" s="158"/>
      <c r="E115" s="158"/>
      <c r="F115" s="158"/>
      <c r="G115" s="158"/>
      <c r="H115" s="158"/>
    </row>
    <row r="116" spans="1:8" ht="19.5" customHeight="1" thickBot="1" x14ac:dyDescent="0.35">
      <c r="A116" s="26"/>
      <c r="B116" s="92" t="s">
        <v>39</v>
      </c>
      <c r="C116" s="98" t="s">
        <v>4</v>
      </c>
      <c r="D116" s="99"/>
      <c r="E116" s="99"/>
      <c r="F116" s="99"/>
      <c r="G116" s="99"/>
      <c r="H116" s="100"/>
    </row>
    <row r="117" spans="1:8" ht="19.5" customHeight="1" thickBot="1" x14ac:dyDescent="0.35">
      <c r="A117" s="26"/>
      <c r="B117" s="93"/>
      <c r="C117" s="66" t="s">
        <v>49</v>
      </c>
      <c r="D117" s="67" t="s">
        <v>50</v>
      </c>
      <c r="E117" s="67" t="s">
        <v>51</v>
      </c>
      <c r="F117" s="67" t="s">
        <v>77</v>
      </c>
      <c r="G117" s="67" t="s">
        <v>78</v>
      </c>
      <c r="H117" s="68" t="s">
        <v>79</v>
      </c>
    </row>
    <row r="118" spans="1:8" ht="19.5" customHeight="1" x14ac:dyDescent="0.3">
      <c r="A118" s="26"/>
      <c r="B118" s="20" t="s">
        <v>40</v>
      </c>
      <c r="C118" s="60">
        <v>0</v>
      </c>
      <c r="D118" s="11">
        <v>438.32</v>
      </c>
      <c r="E118" s="11">
        <v>195.03</v>
      </c>
      <c r="F118" s="82">
        <f>206.25+14</f>
        <v>220.25</v>
      </c>
      <c r="G118" s="82">
        <v>215.23</v>
      </c>
      <c r="H118" s="83">
        <f>206.96+4.2+42</f>
        <v>253.16</v>
      </c>
    </row>
    <row r="119" spans="1:8" ht="19.5" customHeight="1" x14ac:dyDescent="0.3">
      <c r="A119" s="26"/>
      <c r="B119" s="21" t="s">
        <v>42</v>
      </c>
      <c r="C119" s="61">
        <v>0</v>
      </c>
      <c r="D119" s="7">
        <v>2288.6799999999998</v>
      </c>
      <c r="E119" s="7">
        <v>1018.32</v>
      </c>
      <c r="F119" s="84">
        <f>1076.9+73.1</f>
        <v>1150</v>
      </c>
      <c r="G119" s="84">
        <v>1123.82</v>
      </c>
      <c r="H119" s="85">
        <f>1080.6+21.93+219.3</f>
        <v>1321.83</v>
      </c>
    </row>
    <row r="120" spans="1:8" ht="19.5" customHeight="1" thickBot="1" x14ac:dyDescent="0.35">
      <c r="A120" s="26"/>
      <c r="B120" s="31" t="s">
        <v>41</v>
      </c>
      <c r="C120" s="62">
        <v>0</v>
      </c>
      <c r="D120" s="44">
        <v>403.87</v>
      </c>
      <c r="E120" s="44">
        <v>179.7</v>
      </c>
      <c r="F120" s="86">
        <f>190.05+12.9</f>
        <v>202.95000000000002</v>
      </c>
      <c r="G120" s="86">
        <v>198.31</v>
      </c>
      <c r="H120" s="87">
        <f>190.69+3.87+38.7</f>
        <v>233.26</v>
      </c>
    </row>
    <row r="121" spans="1:8" ht="19.5" customHeight="1" thickBot="1" x14ac:dyDescent="0.35">
      <c r="A121" s="26"/>
      <c r="B121" s="59" t="s">
        <v>9</v>
      </c>
      <c r="C121" s="105">
        <f>C118+C119+C120+D118+D119+D120+E118+E119+E120+F118+F119+F120+G118+G119+G120+H118+H120+H119</f>
        <v>9442.73</v>
      </c>
      <c r="D121" s="106"/>
      <c r="E121" s="106"/>
      <c r="F121" s="106"/>
      <c r="G121" s="106"/>
      <c r="H121" s="107"/>
    </row>
    <row r="122" spans="1:8" ht="19.5" customHeight="1" x14ac:dyDescent="0.3">
      <c r="A122" s="26"/>
      <c r="B122" s="26"/>
      <c r="C122" s="26"/>
      <c r="D122" s="26"/>
    </row>
    <row r="123" spans="1:8" ht="19.5" customHeight="1" thickBot="1" x14ac:dyDescent="0.35">
      <c r="A123" s="26"/>
      <c r="B123" s="157" t="s">
        <v>45</v>
      </c>
      <c r="C123" s="157"/>
      <c r="D123" s="157"/>
      <c r="E123" s="157"/>
      <c r="F123" s="157"/>
      <c r="G123" s="157"/>
      <c r="H123" s="157"/>
    </row>
    <row r="124" spans="1:8" ht="19.5" customHeight="1" thickBot="1" x14ac:dyDescent="0.35">
      <c r="A124" s="26"/>
      <c r="B124" s="92" t="s">
        <v>43</v>
      </c>
      <c r="C124" s="98" t="s">
        <v>4</v>
      </c>
      <c r="D124" s="99"/>
      <c r="E124" s="99"/>
      <c r="F124" s="99"/>
      <c r="G124" s="99"/>
      <c r="H124" s="100"/>
    </row>
    <row r="125" spans="1:8" ht="19.5" customHeight="1" thickBot="1" x14ac:dyDescent="0.35">
      <c r="A125" s="26"/>
      <c r="B125" s="116"/>
      <c r="C125" s="66" t="s">
        <v>49</v>
      </c>
      <c r="D125" s="67" t="s">
        <v>50</v>
      </c>
      <c r="E125" s="67" t="s">
        <v>51</v>
      </c>
      <c r="F125" s="67" t="s">
        <v>77</v>
      </c>
      <c r="G125" s="67" t="s">
        <v>78</v>
      </c>
      <c r="H125" s="68" t="s">
        <v>79</v>
      </c>
    </row>
    <row r="126" spans="1:8" ht="19.5" customHeight="1" thickBot="1" x14ac:dyDescent="0.35">
      <c r="A126" s="26"/>
      <c r="B126" s="10" t="s">
        <v>44</v>
      </c>
      <c r="C126" s="45">
        <v>0</v>
      </c>
      <c r="D126" s="46">
        <v>0</v>
      </c>
      <c r="E126" s="46">
        <v>0</v>
      </c>
      <c r="F126" s="90">
        <v>0</v>
      </c>
      <c r="G126" s="90">
        <v>0</v>
      </c>
      <c r="H126" s="91">
        <v>0</v>
      </c>
    </row>
    <row r="127" spans="1:8" ht="19.5" customHeight="1" thickBot="1" x14ac:dyDescent="0.35">
      <c r="A127" s="64"/>
      <c r="B127" s="65" t="s">
        <v>9</v>
      </c>
      <c r="C127" s="159">
        <f>C126+D126+E126+F126+G126+H126</f>
        <v>0</v>
      </c>
      <c r="D127" s="160"/>
      <c r="E127" s="160"/>
      <c r="F127" s="160"/>
      <c r="G127" s="160"/>
      <c r="H127" s="161"/>
    </row>
    <row r="128" spans="1:8" ht="19.5" customHeight="1" x14ac:dyDescent="0.3">
      <c r="A128" s="26"/>
      <c r="B128" s="26"/>
      <c r="C128" s="26"/>
      <c r="D128" s="26"/>
    </row>
    <row r="129" spans="1:8" ht="19.5" customHeight="1" thickBot="1" x14ac:dyDescent="0.35">
      <c r="A129" s="26"/>
      <c r="B129" s="109" t="s">
        <v>69</v>
      </c>
      <c r="C129" s="109"/>
      <c r="D129" s="109"/>
      <c r="E129" s="109"/>
      <c r="F129" s="109"/>
      <c r="G129" s="109"/>
      <c r="H129" s="109"/>
    </row>
    <row r="130" spans="1:8" ht="19.5" customHeight="1" thickBot="1" x14ac:dyDescent="0.35">
      <c r="A130" s="26"/>
      <c r="B130" s="92" t="s">
        <v>57</v>
      </c>
      <c r="C130" s="151" t="s">
        <v>4</v>
      </c>
      <c r="D130" s="152"/>
      <c r="E130" s="152"/>
      <c r="F130" s="152"/>
      <c r="G130" s="152"/>
      <c r="H130" s="153"/>
    </row>
    <row r="131" spans="1:8" ht="19.5" customHeight="1" thickBot="1" x14ac:dyDescent="0.35">
      <c r="A131" s="26"/>
      <c r="B131" s="93"/>
      <c r="C131" s="66" t="s">
        <v>49</v>
      </c>
      <c r="D131" s="67" t="s">
        <v>50</v>
      </c>
      <c r="E131" s="68" t="s">
        <v>51</v>
      </c>
      <c r="F131" s="66" t="s">
        <v>77</v>
      </c>
      <c r="G131" s="67" t="s">
        <v>78</v>
      </c>
      <c r="H131" s="68" t="s">
        <v>79</v>
      </c>
    </row>
    <row r="132" spans="1:8" ht="19.5" customHeight="1" x14ac:dyDescent="0.3">
      <c r="A132" s="26"/>
      <c r="B132" s="21" t="s">
        <v>53</v>
      </c>
      <c r="C132" s="60">
        <v>24.18</v>
      </c>
      <c r="D132" s="11">
        <v>31</v>
      </c>
      <c r="E132" s="11">
        <v>46.08</v>
      </c>
      <c r="F132" s="82">
        <v>65.680000000000007</v>
      </c>
      <c r="G132" s="82">
        <v>0</v>
      </c>
      <c r="H132" s="83">
        <v>72.84</v>
      </c>
    </row>
    <row r="133" spans="1:8" ht="19.5" customHeight="1" thickBot="1" x14ac:dyDescent="0.35">
      <c r="A133" s="26"/>
      <c r="B133" s="31" t="s">
        <v>54</v>
      </c>
      <c r="C133" s="62">
        <v>1.21</v>
      </c>
      <c r="D133" s="44">
        <v>1.55</v>
      </c>
      <c r="E133" s="44">
        <v>2.2999999999999998</v>
      </c>
      <c r="F133" s="86">
        <v>3.28</v>
      </c>
      <c r="G133" s="86">
        <v>0</v>
      </c>
      <c r="H133" s="87">
        <v>3.64</v>
      </c>
    </row>
    <row r="134" spans="1:8" ht="21" thickBot="1" x14ac:dyDescent="0.35">
      <c r="A134" s="26"/>
      <c r="B134" s="70" t="s">
        <v>9</v>
      </c>
      <c r="C134" s="162">
        <f>C132+C133+D132+D133+E132+E133+F132+F133+G132+G133+H132+H133</f>
        <v>251.76</v>
      </c>
      <c r="D134" s="163"/>
      <c r="E134" s="163"/>
      <c r="F134" s="163"/>
      <c r="G134" s="163"/>
      <c r="H134" s="164"/>
    </row>
    <row r="135" spans="1:8" ht="20.25" x14ac:dyDescent="0.3">
      <c r="A135" s="26"/>
      <c r="B135" s="26"/>
      <c r="C135" s="40"/>
      <c r="D135" s="40"/>
      <c r="E135" s="40"/>
    </row>
    <row r="136" spans="1:8" ht="21" thickBot="1" x14ac:dyDescent="0.35">
      <c r="A136" s="26"/>
      <c r="B136" s="158" t="s">
        <v>70</v>
      </c>
      <c r="C136" s="158"/>
      <c r="D136" s="158"/>
      <c r="E136" s="158"/>
      <c r="F136" s="158"/>
      <c r="G136" s="158"/>
      <c r="H136" s="158"/>
    </row>
    <row r="137" spans="1:8" ht="21" thickBot="1" x14ac:dyDescent="0.35">
      <c r="A137" s="26"/>
      <c r="B137" s="92" t="s">
        <v>71</v>
      </c>
      <c r="C137" s="98" t="s">
        <v>4</v>
      </c>
      <c r="D137" s="99"/>
      <c r="E137" s="99"/>
      <c r="F137" s="99"/>
      <c r="G137" s="99"/>
      <c r="H137" s="100"/>
    </row>
    <row r="138" spans="1:8" ht="21" thickBot="1" x14ac:dyDescent="0.35">
      <c r="A138" s="26"/>
      <c r="B138" s="93"/>
      <c r="C138" s="66" t="s">
        <v>49</v>
      </c>
      <c r="D138" s="67" t="s">
        <v>50</v>
      </c>
      <c r="E138" s="67" t="s">
        <v>51</v>
      </c>
      <c r="F138" s="67" t="s">
        <v>77</v>
      </c>
      <c r="G138" s="67" t="s">
        <v>78</v>
      </c>
      <c r="H138" s="68" t="s">
        <v>79</v>
      </c>
    </row>
    <row r="139" spans="1:8" ht="21" thickBot="1" x14ac:dyDescent="0.35">
      <c r="A139" s="26"/>
      <c r="B139" s="31" t="s">
        <v>72</v>
      </c>
      <c r="C139" s="45">
        <v>0</v>
      </c>
      <c r="D139" s="46">
        <v>20</v>
      </c>
      <c r="E139" s="46">
        <v>0</v>
      </c>
      <c r="F139" s="90">
        <v>0</v>
      </c>
      <c r="G139" s="90">
        <v>0</v>
      </c>
      <c r="H139" s="91">
        <v>0</v>
      </c>
    </row>
    <row r="140" spans="1:8" ht="21" thickBot="1" x14ac:dyDescent="0.35">
      <c r="A140" s="26"/>
      <c r="B140" s="59" t="s">
        <v>9</v>
      </c>
      <c r="C140" s="105">
        <f>C139+D139+E139+F139+G139+H139</f>
        <v>20</v>
      </c>
      <c r="D140" s="106"/>
      <c r="E140" s="106"/>
      <c r="F140" s="106"/>
      <c r="G140" s="106"/>
      <c r="H140" s="107"/>
    </row>
    <row r="141" spans="1:8" ht="20.25" x14ac:dyDescent="0.3">
      <c r="A141" s="26"/>
      <c r="B141" s="26"/>
      <c r="C141" s="40"/>
      <c r="D141" s="40"/>
      <c r="E141" s="40"/>
    </row>
    <row r="142" spans="1:8" ht="21" thickBot="1" x14ac:dyDescent="0.35">
      <c r="A142" s="26"/>
      <c r="B142" s="104" t="s">
        <v>74</v>
      </c>
      <c r="C142" s="104"/>
      <c r="D142" s="104"/>
      <c r="E142" s="104"/>
      <c r="F142" s="104"/>
      <c r="G142" s="104"/>
      <c r="H142" s="104"/>
    </row>
    <row r="143" spans="1:8" ht="21" thickBot="1" x14ac:dyDescent="0.35">
      <c r="A143" s="26"/>
      <c r="B143" s="92" t="s">
        <v>71</v>
      </c>
      <c r="C143" s="98" t="s">
        <v>4</v>
      </c>
      <c r="D143" s="99"/>
      <c r="E143" s="99"/>
      <c r="F143" s="99"/>
      <c r="G143" s="99"/>
      <c r="H143" s="100"/>
    </row>
    <row r="144" spans="1:8" ht="21" thickBot="1" x14ac:dyDescent="0.35">
      <c r="A144" s="26"/>
      <c r="B144" s="93"/>
      <c r="C144" s="66" t="s">
        <v>49</v>
      </c>
      <c r="D144" s="67" t="s">
        <v>50</v>
      </c>
      <c r="E144" s="67" t="s">
        <v>51</v>
      </c>
      <c r="F144" s="67" t="s">
        <v>77</v>
      </c>
      <c r="G144" s="67" t="s">
        <v>78</v>
      </c>
      <c r="H144" s="68" t="s">
        <v>79</v>
      </c>
    </row>
    <row r="145" spans="1:8" ht="21" thickBot="1" x14ac:dyDescent="0.35">
      <c r="A145" s="26"/>
      <c r="B145" s="31" t="s">
        <v>75</v>
      </c>
      <c r="C145" s="45">
        <v>0</v>
      </c>
      <c r="D145" s="46">
        <v>100</v>
      </c>
      <c r="E145" s="46">
        <v>1000</v>
      </c>
      <c r="F145" s="90">
        <v>0</v>
      </c>
      <c r="G145" s="90">
        <v>0</v>
      </c>
      <c r="H145" s="91">
        <v>450</v>
      </c>
    </row>
    <row r="146" spans="1:8" ht="21" thickBot="1" x14ac:dyDescent="0.35">
      <c r="A146" s="73"/>
      <c r="B146" s="74" t="s">
        <v>9</v>
      </c>
      <c r="C146" s="95">
        <f>C145+D145+E145+F145+G145+H145</f>
        <v>1550</v>
      </c>
      <c r="D146" s="96"/>
      <c r="E146" s="96"/>
      <c r="F146" s="96"/>
      <c r="G146" s="96"/>
      <c r="H146" s="97"/>
    </row>
    <row r="147" spans="1:8" ht="20.25" x14ac:dyDescent="0.3">
      <c r="A147" s="26"/>
      <c r="B147" s="26"/>
      <c r="C147" s="40"/>
      <c r="D147" s="40"/>
      <c r="E147" s="40"/>
    </row>
    <row r="148" spans="1:8" ht="21" thickBot="1" x14ac:dyDescent="0.35">
      <c r="A148" s="26"/>
      <c r="B148" s="94" t="s">
        <v>73</v>
      </c>
      <c r="C148" s="94"/>
      <c r="D148" s="94"/>
      <c r="E148" s="94"/>
      <c r="F148" s="94"/>
      <c r="G148" s="94"/>
      <c r="H148" s="94"/>
    </row>
    <row r="149" spans="1:8" ht="21" thickBot="1" x14ac:dyDescent="0.35">
      <c r="A149" s="26"/>
      <c r="B149" s="92" t="s">
        <v>71</v>
      </c>
      <c r="C149" s="98" t="s">
        <v>4</v>
      </c>
      <c r="D149" s="99"/>
      <c r="E149" s="99"/>
      <c r="F149" s="99"/>
      <c r="G149" s="99"/>
      <c r="H149" s="100"/>
    </row>
    <row r="150" spans="1:8" ht="21" thickBot="1" x14ac:dyDescent="0.35">
      <c r="A150" s="26"/>
      <c r="B150" s="93"/>
      <c r="C150" s="66" t="s">
        <v>49</v>
      </c>
      <c r="D150" s="67" t="s">
        <v>50</v>
      </c>
      <c r="E150" s="67" t="s">
        <v>51</v>
      </c>
      <c r="F150" s="67" t="s">
        <v>77</v>
      </c>
      <c r="G150" s="67" t="s">
        <v>78</v>
      </c>
      <c r="H150" s="68" t="s">
        <v>79</v>
      </c>
    </row>
    <row r="151" spans="1:8" ht="21" thickBot="1" x14ac:dyDescent="0.35">
      <c r="A151" s="26"/>
      <c r="B151" s="31" t="s">
        <v>76</v>
      </c>
      <c r="C151" s="45">
        <v>0</v>
      </c>
      <c r="D151" s="46">
        <v>100</v>
      </c>
      <c r="E151" s="46">
        <v>0</v>
      </c>
      <c r="F151" s="90">
        <v>300</v>
      </c>
      <c r="G151" s="90">
        <v>0</v>
      </c>
      <c r="H151" s="91">
        <v>0</v>
      </c>
    </row>
    <row r="152" spans="1:8" ht="21" thickBot="1" x14ac:dyDescent="0.35">
      <c r="A152" s="26"/>
      <c r="B152" s="75" t="s">
        <v>9</v>
      </c>
      <c r="C152" s="101">
        <f>C151+D151+E151+F151+G151+H151</f>
        <v>400</v>
      </c>
      <c r="D152" s="102"/>
      <c r="E152" s="102"/>
      <c r="F152" s="102"/>
      <c r="G152" s="102"/>
      <c r="H152" s="103"/>
    </row>
    <row r="153" spans="1:8" ht="20.25" x14ac:dyDescent="0.3">
      <c r="A153" s="26"/>
      <c r="B153" s="26"/>
      <c r="C153" s="40"/>
      <c r="D153" s="40"/>
      <c r="E153" s="40"/>
    </row>
    <row r="154" spans="1:8" ht="20.25" x14ac:dyDescent="0.3">
      <c r="A154" s="26"/>
      <c r="B154" s="26"/>
      <c r="C154" s="40" t="s">
        <v>56</v>
      </c>
      <c r="D154" s="40"/>
      <c r="E154" s="40"/>
    </row>
    <row r="155" spans="1:8" ht="20.25" x14ac:dyDescent="0.3">
      <c r="A155" s="26"/>
      <c r="B155" s="26"/>
      <c r="C155" s="40"/>
      <c r="D155" s="40"/>
      <c r="E155" s="40"/>
    </row>
    <row r="156" spans="1:8" ht="20.25" x14ac:dyDescent="0.3">
      <c r="A156" s="26"/>
      <c r="B156" s="26"/>
      <c r="C156" s="40" t="s">
        <v>28</v>
      </c>
      <c r="D156" s="40"/>
      <c r="E156" s="40"/>
    </row>
    <row r="157" spans="1:8" ht="20.25" x14ac:dyDescent="0.3">
      <c r="A157" s="26"/>
      <c r="B157" s="26"/>
      <c r="C157" s="69" t="s">
        <v>55</v>
      </c>
      <c r="D157" s="40"/>
      <c r="E157" s="40"/>
    </row>
  </sheetData>
  <mergeCells count="86">
    <mergeCell ref="C104:H104"/>
    <mergeCell ref="C107:H107"/>
    <mergeCell ref="C110:H110"/>
    <mergeCell ref="C113:H113"/>
    <mergeCell ref="C116:H116"/>
    <mergeCell ref="B109:H109"/>
    <mergeCell ref="B115:H115"/>
    <mergeCell ref="B116:B117"/>
    <mergeCell ref="B110:B111"/>
    <mergeCell ref="B104:B105"/>
    <mergeCell ref="C63:H63"/>
    <mergeCell ref="C64:H64"/>
    <mergeCell ref="C68:H68"/>
    <mergeCell ref="C71:H71"/>
    <mergeCell ref="C74:H74"/>
    <mergeCell ref="B67:H67"/>
    <mergeCell ref="B73:H73"/>
    <mergeCell ref="B74:B75"/>
    <mergeCell ref="B68:B69"/>
    <mergeCell ref="C65:H65"/>
    <mergeCell ref="B123:H123"/>
    <mergeCell ref="B129:H129"/>
    <mergeCell ref="B136:H136"/>
    <mergeCell ref="C121:H121"/>
    <mergeCell ref="C124:H124"/>
    <mergeCell ref="C127:H127"/>
    <mergeCell ref="C130:H130"/>
    <mergeCell ref="C134:H134"/>
    <mergeCell ref="B130:B131"/>
    <mergeCell ref="B124:B125"/>
    <mergeCell ref="B79:H79"/>
    <mergeCell ref="B85:H85"/>
    <mergeCell ref="B91:H91"/>
    <mergeCell ref="C77:H77"/>
    <mergeCell ref="C80:H80"/>
    <mergeCell ref="C83:H83"/>
    <mergeCell ref="C86:H86"/>
    <mergeCell ref="C89:H89"/>
    <mergeCell ref="B80:B81"/>
    <mergeCell ref="B86:B87"/>
    <mergeCell ref="C62:H62"/>
    <mergeCell ref="B42:H42"/>
    <mergeCell ref="B49:H49"/>
    <mergeCell ref="C40:H40"/>
    <mergeCell ref="C43:H43"/>
    <mergeCell ref="C46:H46"/>
    <mergeCell ref="B50:B51"/>
    <mergeCell ref="B43:B44"/>
    <mergeCell ref="C50:H50"/>
    <mergeCell ref="C59:H59"/>
    <mergeCell ref="C60:H60"/>
    <mergeCell ref="C61:H61"/>
    <mergeCell ref="B1:E1"/>
    <mergeCell ref="B3:E3"/>
    <mergeCell ref="B5:E5"/>
    <mergeCell ref="B31:B32"/>
    <mergeCell ref="B37:B38"/>
    <mergeCell ref="C15:C22"/>
    <mergeCell ref="D15:D22"/>
    <mergeCell ref="B7:H7"/>
    <mergeCell ref="C10:H10"/>
    <mergeCell ref="C31:H31"/>
    <mergeCell ref="C34:H34"/>
    <mergeCell ref="C37:H37"/>
    <mergeCell ref="B9:H9"/>
    <mergeCell ref="B30:H30"/>
    <mergeCell ref="B36:H36"/>
    <mergeCell ref="B97:H97"/>
    <mergeCell ref="B103:H103"/>
    <mergeCell ref="C92:H92"/>
    <mergeCell ref="C95:H95"/>
    <mergeCell ref="C98:H98"/>
    <mergeCell ref="C101:H101"/>
    <mergeCell ref="B98:B99"/>
    <mergeCell ref="B92:B93"/>
    <mergeCell ref="B137:B138"/>
    <mergeCell ref="B143:B144"/>
    <mergeCell ref="B142:H142"/>
    <mergeCell ref="C137:H137"/>
    <mergeCell ref="C140:H140"/>
    <mergeCell ref="C143:H143"/>
    <mergeCell ref="B149:B150"/>
    <mergeCell ref="B148:H148"/>
    <mergeCell ref="C146:H146"/>
    <mergeCell ref="C149:H149"/>
    <mergeCell ref="C152:H15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Drugo tromjesečje 2025.godine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Racunovodstvo</cp:lastModifiedBy>
  <cp:lastPrinted>2025-07-04T07:57:33Z</cp:lastPrinted>
  <dcterms:created xsi:type="dcterms:W3CDTF">2017-04-09T18:12:24Z</dcterms:created>
  <dcterms:modified xsi:type="dcterms:W3CDTF">2025-07-09T06:33:32Z</dcterms:modified>
</cp:coreProperties>
</file>