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0E77FB9A-D63A-4205-9980-97A524423C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  <c r="B12" i="3"/>
  <c r="B13" i="3"/>
  <c r="P50" i="3"/>
  <c r="B14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R50" i="3"/>
  <c r="R46" i="3"/>
  <c r="P32" i="3"/>
  <c r="U50" i="3" s="1"/>
  <c r="L28" i="3"/>
  <c r="L50" i="3" s="1"/>
  <c r="L32" i="3"/>
  <c r="L46" i="3"/>
  <c r="L44" i="3"/>
  <c r="L42" i="3"/>
  <c r="J28" i="3"/>
  <c r="J32" i="3"/>
  <c r="J50" i="3" s="1"/>
  <c r="B7" i="3" s="1"/>
  <c r="F46" i="3"/>
  <c r="F44" i="3"/>
  <c r="E42" i="3"/>
  <c r="F32" i="3"/>
  <c r="F50" i="3" s="1"/>
  <c r="D46" i="1"/>
  <c r="D49" i="1"/>
  <c r="D51" i="1"/>
  <c r="D50" i="1"/>
  <c r="D47" i="1"/>
  <c r="D48" i="1"/>
  <c r="D30" i="1"/>
  <c r="D44" i="1"/>
  <c r="D45" i="1"/>
  <c r="D41" i="1"/>
  <c r="D39" i="1"/>
  <c r="D38" i="1"/>
  <c r="D37" i="1"/>
  <c r="D36" i="1"/>
  <c r="D34" i="1" s="1"/>
  <c r="D29" i="1" s="1"/>
  <c r="D55" i="1" s="1"/>
  <c r="D35" i="1"/>
  <c r="D33" i="1"/>
  <c r="D32" i="1"/>
  <c r="D31" i="1"/>
  <c r="E29" i="1"/>
  <c r="E55" i="1" s="1"/>
  <c r="E46" i="1"/>
  <c r="E47" i="1"/>
  <c r="E49" i="1"/>
  <c r="E44" i="1"/>
  <c r="E42" i="1"/>
  <c r="E40" i="1"/>
  <c r="E34" i="1"/>
  <c r="E30" i="1"/>
  <c r="E25" i="1"/>
  <c r="E23" i="1"/>
  <c r="E22" i="1"/>
  <c r="E21" i="1"/>
  <c r="E20" i="1"/>
  <c r="E19" i="1"/>
  <c r="E18" i="1"/>
  <c r="E17" i="1"/>
  <c r="E16" i="1"/>
  <c r="E15" i="1"/>
  <c r="D14" i="1"/>
  <c r="E13" i="1"/>
  <c r="E12" i="1"/>
  <c r="E11" i="1"/>
  <c r="E10" i="1"/>
  <c r="E6" i="1"/>
  <c r="E7" i="1"/>
  <c r="E8" i="1"/>
  <c r="E9" i="1"/>
  <c r="B24" i="4" l="1"/>
  <c r="C24" i="4"/>
  <c r="D24" i="4"/>
  <c r="E24" i="4"/>
  <c r="G24" i="4"/>
  <c r="H24" i="4"/>
  <c r="I24" i="4"/>
  <c r="J24" i="4"/>
  <c r="K24" i="4"/>
  <c r="M24" i="4"/>
  <c r="N24" i="4"/>
  <c r="D25" i="4" l="1"/>
  <c r="N32" i="3"/>
  <c r="N50" i="3" s="1"/>
  <c r="M32" i="3"/>
  <c r="M28" i="3"/>
  <c r="K28" i="3"/>
  <c r="K32" i="3"/>
  <c r="K46" i="3"/>
  <c r="K50" i="3" l="1"/>
  <c r="T32" i="3"/>
  <c r="T50" i="3" s="1"/>
  <c r="S32" i="3"/>
  <c r="S28" i="3"/>
  <c r="O32" i="3"/>
  <c r="O50" i="3" s="1"/>
  <c r="Q46" i="3"/>
  <c r="Q50" i="3" s="1"/>
  <c r="E32" i="3"/>
  <c r="E38" i="3"/>
  <c r="E40" i="3"/>
  <c r="E44" i="3"/>
  <c r="G28" i="3"/>
  <c r="I28" i="3"/>
  <c r="I32" i="3"/>
  <c r="D32" i="3"/>
  <c r="D24" i="1"/>
  <c r="C14" i="1"/>
  <c r="M50" i="3"/>
  <c r="D15" i="3"/>
  <c r="D17" i="3" s="1"/>
  <c r="C15" i="3"/>
  <c r="C17" i="3" s="1"/>
  <c r="C24" i="1" l="1"/>
  <c r="C26" i="1" s="1"/>
  <c r="E14" i="1"/>
  <c r="E24" i="1" s="1"/>
  <c r="D26" i="1"/>
  <c r="E26" i="1"/>
  <c r="C47" i="1"/>
  <c r="C49" i="1"/>
  <c r="C42" i="1"/>
  <c r="C40" i="1"/>
  <c r="C34" i="1"/>
  <c r="C30" i="1"/>
  <c r="C29" i="1" l="1"/>
  <c r="C46" i="1"/>
  <c r="G50" i="3"/>
  <c r="I50" i="3" l="1"/>
  <c r="S50" i="3"/>
  <c r="C55" i="1"/>
  <c r="E50" i="3"/>
  <c r="D50" i="3"/>
  <c r="B15" i="3" l="1"/>
  <c r="B17" i="3" s="1"/>
  <c r="D28" i="4" l="1"/>
</calcChain>
</file>

<file path=xl/sharedStrings.xml><?xml version="1.0" encoding="utf-8"?>
<sst xmlns="http://schemas.openxmlformats.org/spreadsheetml/2006/main" count="209" uniqueCount="155">
  <si>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</si>
  <si>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</si>
  <si>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</si>
  <si>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</si>
  <si>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</si>
  <si>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</si>
  <si>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</si>
  <si>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</si>
  <si>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</si>
  <si>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</si>
  <si>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</si>
  <si>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</si>
  <si>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</si>
  <si>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</si>
  <si>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</si>
  <si>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</si>
  <si>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</si>
  <si>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</si>
  <si>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</si>
  <si>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</si>
  <si>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</si>
  <si>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</si>
  <si>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</si>
  <si>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</si>
  <si>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</si>
  <si>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</si>
  <si>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</si>
  <si>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</si>
  <si>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</si>
  <si>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</si>
  <si>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</si>
  <si>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</si>
  <si>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</si>
  <si>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</si>
  <si>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</si>
  <si>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</si>
  <si>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</si>
  <si>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</si>
  <si>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</si>
  <si>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</si>
  <si>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</si>
  <si>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</si>
  <si>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</si>
  <si>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</si>
  <si>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</si>
  <si>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</si>
  <si>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</si>
  <si>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</si>
  <si>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</si>
  <si>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</si>
  <si>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</si>
  <si>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</si>
  <si>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</si>
  <si>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</si>
  <si>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</si>
  <si>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</si>
  <si>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</si>
  <si>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</si>
  <si>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</si>
  <si>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</si>
  <si>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</si>
  <si>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</si>
  <si>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</si>
  <si>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</si>
  <si>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</si>
  <si>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</si>
  <si>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</si>
  <si>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</si>
  <si>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</si>
  <si>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</si>
  <si>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</si>
  <si>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</si>
  <si>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</si>
  <si>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</si>
  <si>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</si>
  <si>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</si>
  <si>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Plan 2023.</t>
  </si>
  <si>
    <t xml:space="preserve">Plan za 2023. </t>
  </si>
  <si>
    <t>Plan 2024.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</si>
  <si>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</si>
  <si>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</si>
  <si>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</si>
  <si>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</si>
  <si>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</si>
  <si>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</si>
  <si>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</si>
  <si>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</si>
  <si>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</si>
  <si>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</si>
  <si>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</si>
  <si>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</si>
  <si>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</si>
  <si>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</si>
  <si>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</si>
  <si>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</si>
  <si>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>u eurima</t>
  </si>
  <si>
    <t>Višak iz 2022. godine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</si>
  <si>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</si>
  <si>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</si>
  <si>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</si>
  <si>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</si>
  <si>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</si>
  <si>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</si>
  <si>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</si>
  <si>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</si>
  <si>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</si>
  <si>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</si>
  <si>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</si>
  <si>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</si>
  <si>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</si>
  <si>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</si>
  <si>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</si>
  <si>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</si>
  <si>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</si>
  <si>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</si>
  <si>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</si>
  <si>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</si>
  <si>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</si>
  <si>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</si>
  <si>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</si>
  <si>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</si>
  <si>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</si>
  <si>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</si>
  <si>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</si>
  <si>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</si>
  <si>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</si>
  <si>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</si>
  <si>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</si>
  <si>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</si>
  <si>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</si>
  <si>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</si>
  <si>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</si>
  <si>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66311-Tekuće donacije od fizičkih osoba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</si>
  <si>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</si>
  <si>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</si>
  <si>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</si>
  <si>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72262-Prihodi od prodaje glazbenih instrumenata</t>
  </si>
  <si>
    <t>Povećanje/smanjenje</t>
  </si>
  <si>
    <t>Ravnateljica: ______________________ Dinka Peti, mag.mus.</t>
  </si>
  <si>
    <t>Predsjednik Školskog odbora: ___________________ Tomislav Ćavar, dipl.iur.</t>
  </si>
  <si>
    <t>2023.</t>
  </si>
  <si>
    <t>Plan za 2023.</t>
  </si>
  <si>
    <t>66312-Tekuće donacije od neprofitnih organizacija</t>
  </si>
  <si>
    <t>66313-Tekuće donacije od trgovačkih društava</t>
  </si>
  <si>
    <t>66314-Tekuće donacije odostalih subjekata izvan proračuna</t>
  </si>
  <si>
    <t xml:space="preserve">Ostali rashodi </t>
  </si>
  <si>
    <t>Tekuće donacije</t>
  </si>
  <si>
    <t>Tekuće donacije u naravi</t>
  </si>
  <si>
    <t>UR.BROJ: 2196-4-3-01/03-1</t>
  </si>
  <si>
    <t>Vinkovci, srpanj 2023.g.</t>
  </si>
  <si>
    <t>PRVA IZMJENA I DOPUNA FINANCIJSKOG PLANA ZA 2023. GODINU</t>
  </si>
  <si>
    <t>KLASA: 400-02/23-01/02</t>
  </si>
  <si>
    <t xml:space="preserve">                                 M.P.                                 07.07.2023.</t>
  </si>
  <si>
    <t>Financijski plan od 07.07.2023.</t>
  </si>
  <si>
    <t xml:space="preserve"> PRVA IZMJENA I DOPUNA FINANCIJSKOG PLANA ZA 2023. GODINU - Prihodi i primici za 2023.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</si>
</sst>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82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49" fontId="12" fillId="9" borderId="23" xfId="1" applyNumberFormat="1" applyFont="1" applyFill="1" applyBorder="1" applyAlignment="1">
      <alignment horizontal="center" vertical="center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9" xfId="0" applyNumberFormat="1" applyFont="1" applyBorder="1" applyAlignment="1">
      <alignment horizontal="center" shrinkToFit="1"/>
    </xf>
    <xf numFmtId="4" fontId="10" fillId="4" borderId="29" xfId="0" applyNumberFormat="1" applyFont="1" applyFill="1" applyBorder="1"/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3" fontId="13" fillId="0" borderId="0" xfId="0" applyNumberFormat="1" applyFont="1" applyAlignment="1">
      <alignment horizontal="center" vertical="center"/>
    </xf>
    <xf numFmtId="0" fontId="24" fillId="4" borderId="0" xfId="0" applyFont="1" applyFill="1" applyBorder="1" applyAlignment="1">
      <alignment horizontal="center"/>
    </xf>
    <xf numFmtId="0" fontId="10" fillId="3" borderId="22" xfId="0" quotePrefix="1" applyFont="1" applyFill="1" applyBorder="1" applyAlignment="1">
      <alignment horizontal="center" wrapText="1"/>
    </xf>
    <xf numFmtId="4" fontId="5" fillId="0" borderId="44" xfId="0" applyNumberFormat="1" applyFont="1" applyFill="1" applyBorder="1"/>
    <xf numFmtId="4" fontId="5" fillId="0" borderId="46" xfId="0" applyNumberFormat="1" applyFont="1" applyFill="1" applyBorder="1"/>
    <xf numFmtId="4" fontId="10" fillId="7" borderId="47" xfId="0" applyNumberFormat="1" applyFont="1" applyFill="1" applyBorder="1"/>
    <xf numFmtId="0" fontId="2" fillId="0" borderId="0" xfId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4" fontId="10" fillId="3" borderId="15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44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45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3" borderId="27" xfId="0" quotePrefix="1" applyFont="1" applyFill="1" applyBorder="1" applyAlignment="1">
      <alignment horizontal="center" wrapText="1"/>
    </xf>
    <xf numFmtId="0" fontId="10" fillId="3" borderId="4" xfId="0" quotePrefix="1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5"/>
  <sheetViews>
    <sheetView tabSelected="1" workbookViewId="0">
      <selection activeCell="E28" sqref="E28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7.42578125" customWidth="1"/>
    <col min="5" max="5" width="17.140625" customWidth="1"/>
    <col min="8" max="8" width="10.140625" bestFit="1" customWidth="1"/>
  </cols>
  <sheetData>
    <row r="2" spans="1:5" ht="37.5" customHeight="1" x14ac:dyDescent="0.25">
      <c r="A2" s="236" t="s">
        <v>150</v>
      </c>
      <c r="B2" s="236"/>
      <c r="C2" s="236"/>
      <c r="D2" s="236"/>
      <c r="E2" s="236"/>
    </row>
    <row r="3" spans="1:5" x14ac:dyDescent="0.25">
      <c r="A3" s="1"/>
      <c r="B3" s="1"/>
      <c r="C3" s="1"/>
      <c r="D3" s="1"/>
      <c r="E3" s="2" t="s">
        <v>149</v>
      </c>
    </row>
    <row r="4" spans="1:5" ht="15.75" thickBot="1" x14ac:dyDescent="0.3">
      <c r="A4" s="1"/>
      <c r="B4" s="1"/>
      <c r="C4" s="1"/>
      <c r="D4" s="1"/>
      <c r="E4" s="82" t="s">
        <v>95</v>
      </c>
    </row>
    <row r="5" spans="1:5" ht="29.25" customHeight="1" x14ac:dyDescent="0.3">
      <c r="A5" s="68" t="s">
        <v>0</v>
      </c>
      <c r="B5" s="69" t="s">
        <v>1</v>
      </c>
      <c r="C5" s="83" t="s">
        <v>77</v>
      </c>
      <c r="D5" s="84" t="s">
        <v>137</v>
      </c>
      <c r="E5" s="85" t="s">
        <v>153</v>
      </c>
    </row>
    <row r="6" spans="1:5" ht="30" customHeight="1" x14ac:dyDescent="0.25">
      <c r="A6" s="90" t="s">
        <v>97</v>
      </c>
      <c r="B6" s="13" t="s">
        <v>89</v>
      </c>
      <c r="C6" s="14">
        <v>7642</v>
      </c>
      <c r="D6" s="14">
        <v>0</v>
      </c>
      <c r="E6" s="15">
        <f t="shared" ref="E6:E23" si="0">SUM(C6:D6)</f>
        <v>7642</v>
      </c>
    </row>
    <row r="7" spans="1:5" ht="30" customHeight="1" x14ac:dyDescent="0.25">
      <c r="A7" s="90" t="s">
        <v>98</v>
      </c>
      <c r="B7" s="13" t="s">
        <v>90</v>
      </c>
      <c r="C7" s="14">
        <v>1348</v>
      </c>
      <c r="D7" s="14">
        <v>0</v>
      </c>
      <c r="E7" s="15">
        <f t="shared" si="0"/>
        <v>1348</v>
      </c>
    </row>
    <row r="8" spans="1:5" ht="30" customHeight="1" x14ac:dyDescent="0.25">
      <c r="A8" s="90" t="s">
        <v>99</v>
      </c>
      <c r="B8" s="13" t="s">
        <v>89</v>
      </c>
      <c r="C8" s="14">
        <v>398</v>
      </c>
      <c r="D8" s="14">
        <v>0</v>
      </c>
      <c r="E8" s="15">
        <f t="shared" si="0"/>
        <v>398</v>
      </c>
    </row>
    <row r="9" spans="1:5" ht="44.25" customHeight="1" x14ac:dyDescent="0.25">
      <c r="A9" s="90" t="s">
        <v>100</v>
      </c>
      <c r="B9" s="13" t="s">
        <v>90</v>
      </c>
      <c r="C9" s="14">
        <v>20</v>
      </c>
      <c r="D9" s="14">
        <v>0</v>
      </c>
      <c r="E9" s="15">
        <f t="shared" si="0"/>
        <v>20</v>
      </c>
    </row>
    <row r="10" spans="1:5" x14ac:dyDescent="0.25">
      <c r="A10" s="90" t="s">
        <v>71</v>
      </c>
      <c r="B10" s="13" t="s">
        <v>91</v>
      </c>
      <c r="C10" s="14">
        <v>1427500</v>
      </c>
      <c r="D10" s="14">
        <v>-4640</v>
      </c>
      <c r="E10" s="15">
        <f t="shared" si="0"/>
        <v>1422860</v>
      </c>
    </row>
    <row r="11" spans="1:5" ht="34.5" customHeight="1" x14ac:dyDescent="0.25">
      <c r="A11" s="90" t="s">
        <v>83</v>
      </c>
      <c r="B11" s="13" t="s">
        <v>101</v>
      </c>
      <c r="C11" s="14">
        <v>700</v>
      </c>
      <c r="D11" s="14">
        <v>4181.68</v>
      </c>
      <c r="E11" s="15">
        <f t="shared" si="0"/>
        <v>4881.68</v>
      </c>
    </row>
    <row r="12" spans="1:5" x14ac:dyDescent="0.25">
      <c r="A12" s="90" t="s">
        <v>68</v>
      </c>
      <c r="B12" s="13" t="s">
        <v>102</v>
      </c>
      <c r="C12" s="9">
        <v>2000</v>
      </c>
      <c r="D12" s="14">
        <v>0</v>
      </c>
      <c r="E12" s="15">
        <f t="shared" si="0"/>
        <v>2000</v>
      </c>
    </row>
    <row r="13" spans="1:5" x14ac:dyDescent="0.25">
      <c r="A13" s="16" t="s">
        <v>116</v>
      </c>
      <c r="B13" s="13" t="s">
        <v>115</v>
      </c>
      <c r="C13" s="9">
        <v>500</v>
      </c>
      <c r="D13" s="14">
        <v>-500</v>
      </c>
      <c r="E13" s="15">
        <f t="shared" si="0"/>
        <v>0</v>
      </c>
    </row>
    <row r="14" spans="1:5" x14ac:dyDescent="0.25">
      <c r="A14" s="16" t="s">
        <v>52</v>
      </c>
      <c r="B14" s="11" t="s">
        <v>73</v>
      </c>
      <c r="C14" s="9">
        <f>102220+1500</f>
        <v>103720</v>
      </c>
      <c r="D14" s="14">
        <f>4992.77+200</f>
        <v>5192.7700000000004</v>
      </c>
      <c r="E14" s="15">
        <f t="shared" si="0"/>
        <v>108912.77</v>
      </c>
    </row>
    <row r="15" spans="1:5" x14ac:dyDescent="0.25">
      <c r="A15" s="16" t="s">
        <v>75</v>
      </c>
      <c r="B15" s="70">
        <v>68311</v>
      </c>
      <c r="C15" s="9">
        <v>500</v>
      </c>
      <c r="D15" s="14">
        <v>0</v>
      </c>
      <c r="E15" s="15">
        <f t="shared" si="0"/>
        <v>500</v>
      </c>
    </row>
    <row r="16" spans="1:5" x14ac:dyDescent="0.25">
      <c r="A16" s="16" t="s">
        <v>107</v>
      </c>
      <c r="B16" s="13" t="s">
        <v>103</v>
      </c>
      <c r="C16" s="9">
        <v>200</v>
      </c>
      <c r="D16" s="9">
        <v>-200</v>
      </c>
      <c r="E16" s="12">
        <f t="shared" si="0"/>
        <v>0</v>
      </c>
    </row>
    <row r="17" spans="1:8" x14ac:dyDescent="0.25">
      <c r="A17" s="16" t="s">
        <v>108</v>
      </c>
      <c r="B17" s="13" t="s">
        <v>104</v>
      </c>
      <c r="C17" s="9">
        <v>200</v>
      </c>
      <c r="D17" s="9">
        <v>-200</v>
      </c>
      <c r="E17" s="12">
        <f t="shared" si="0"/>
        <v>0</v>
      </c>
    </row>
    <row r="18" spans="1:8" x14ac:dyDescent="0.25">
      <c r="A18" s="16" t="s">
        <v>109</v>
      </c>
      <c r="B18" s="13" t="s">
        <v>105</v>
      </c>
      <c r="C18" s="9">
        <v>1400</v>
      </c>
      <c r="D18" s="9">
        <v>-1400</v>
      </c>
      <c r="E18" s="12">
        <f t="shared" si="0"/>
        <v>0</v>
      </c>
    </row>
    <row r="19" spans="1:8" x14ac:dyDescent="0.25">
      <c r="A19" s="16" t="s">
        <v>110</v>
      </c>
      <c r="B19" s="13" t="s">
        <v>106</v>
      </c>
      <c r="C19" s="9">
        <v>200</v>
      </c>
      <c r="D19" s="9">
        <v>-200</v>
      </c>
      <c r="E19" s="12">
        <f t="shared" si="0"/>
        <v>0</v>
      </c>
    </row>
    <row r="20" spans="1:8" ht="15.75" x14ac:dyDescent="0.25">
      <c r="A20" s="17" t="s">
        <v>2</v>
      </c>
      <c r="B20" s="13" t="s">
        <v>111</v>
      </c>
      <c r="C20" s="9">
        <v>143270</v>
      </c>
      <c r="D20" s="9">
        <v>-18880</v>
      </c>
      <c r="E20" s="12">
        <f t="shared" si="0"/>
        <v>124390</v>
      </c>
    </row>
    <row r="21" spans="1:8" ht="15.75" x14ac:dyDescent="0.25">
      <c r="A21" s="17" t="s">
        <v>62</v>
      </c>
      <c r="B21" s="13" t="s">
        <v>112</v>
      </c>
      <c r="C21" s="9">
        <v>90000</v>
      </c>
      <c r="D21" s="9">
        <v>0</v>
      </c>
      <c r="E21" s="12">
        <f t="shared" si="0"/>
        <v>90000</v>
      </c>
    </row>
    <row r="22" spans="1:8" ht="31.5" x14ac:dyDescent="0.25">
      <c r="A22" s="91" t="s">
        <v>84</v>
      </c>
      <c r="B22" s="13" t="s">
        <v>85</v>
      </c>
      <c r="C22" s="9">
        <v>0</v>
      </c>
      <c r="D22" s="9">
        <v>0</v>
      </c>
      <c r="E22" s="12">
        <f t="shared" si="0"/>
        <v>0</v>
      </c>
      <c r="H22" s="73"/>
    </row>
    <row r="23" spans="1:8" ht="16.5" thickBot="1" x14ac:dyDescent="0.3">
      <c r="A23" s="92" t="s">
        <v>113</v>
      </c>
      <c r="B23" s="93" t="s">
        <v>114</v>
      </c>
      <c r="C23" s="94">
        <v>2000</v>
      </c>
      <c r="D23" s="94">
        <v>-473.72</v>
      </c>
      <c r="E23" s="95">
        <f t="shared" si="0"/>
        <v>1526.28</v>
      </c>
      <c r="H23" s="73"/>
    </row>
    <row r="24" spans="1:8" ht="15.75" thickBot="1" x14ac:dyDescent="0.3">
      <c r="A24" s="86" t="s">
        <v>3</v>
      </c>
      <c r="B24" s="87">
        <v>6</v>
      </c>
      <c r="C24" s="88">
        <f>SUM(C6:C23)</f>
        <v>1781598</v>
      </c>
      <c r="D24" s="88">
        <f>SUM(D6:D23)</f>
        <v>-17119.27</v>
      </c>
      <c r="E24" s="89">
        <f>SUM(E6:E23)</f>
        <v>1764478.73</v>
      </c>
    </row>
    <row r="25" spans="1:8" ht="15.75" thickBot="1" x14ac:dyDescent="0.3">
      <c r="A25" s="78" t="s">
        <v>96</v>
      </c>
      <c r="B25" s="79"/>
      <c r="C25" s="80">
        <v>12000</v>
      </c>
      <c r="D25" s="80">
        <v>3892.15</v>
      </c>
      <c r="E25" s="81">
        <f>SUM(C25:D25)</f>
        <v>15892.15</v>
      </c>
      <c r="F25" s="73"/>
    </row>
    <row r="26" spans="1:8" ht="30" customHeight="1" thickBot="1" x14ac:dyDescent="0.3">
      <c r="A26" s="74" t="s">
        <v>4</v>
      </c>
      <c r="B26" s="75"/>
      <c r="C26" s="76">
        <f>SUM(C24:C25)</f>
        <v>1793598</v>
      </c>
      <c r="D26" s="76">
        <f>SUM(D24:D25)</f>
        <v>-13227.12</v>
      </c>
      <c r="E26" s="77">
        <f>SUM(E24:E25)</f>
        <v>1780370.88</v>
      </c>
    </row>
    <row r="27" spans="1:8" ht="15.75" thickBot="1" x14ac:dyDescent="0.3">
      <c r="A27" s="18"/>
      <c r="B27" s="19"/>
      <c r="C27" s="20"/>
      <c r="D27" s="20"/>
      <c r="E27" s="21"/>
    </row>
    <row r="28" spans="1:8" ht="26.25" thickBot="1" x14ac:dyDescent="0.35">
      <c r="A28" s="68" t="s">
        <v>5</v>
      </c>
      <c r="B28" s="69" t="s">
        <v>1</v>
      </c>
      <c r="C28" s="67" t="s">
        <v>77</v>
      </c>
      <c r="D28" s="84" t="s">
        <v>137</v>
      </c>
      <c r="E28" s="85" t="s">
        <v>153</v>
      </c>
    </row>
    <row r="29" spans="1:8" ht="16.5" thickBot="1" x14ac:dyDescent="0.3">
      <c r="A29" s="22" t="s">
        <v>6</v>
      </c>
      <c r="B29" s="23">
        <v>3</v>
      </c>
      <c r="C29" s="24">
        <f>C30+C34+C40+C42</f>
        <v>1790198</v>
      </c>
      <c r="D29" s="24">
        <f>D30+D34+D44</f>
        <v>-23935.08</v>
      </c>
      <c r="E29" s="25">
        <f>E30+E34+E40+E42+E44</f>
        <v>1766262.92</v>
      </c>
    </row>
    <row r="30" spans="1:8" ht="15.75" thickBot="1" x14ac:dyDescent="0.3">
      <c r="A30" s="26" t="s">
        <v>7</v>
      </c>
      <c r="B30" s="27">
        <v>31</v>
      </c>
      <c r="C30" s="28">
        <f>C31+C32+C33</f>
        <v>1411600</v>
      </c>
      <c r="D30" s="28">
        <f>D31+D32+D33</f>
        <v>3120</v>
      </c>
      <c r="E30" s="29">
        <f>E31+E32+E33</f>
        <v>1414720</v>
      </c>
    </row>
    <row r="31" spans="1:8" x14ac:dyDescent="0.25">
      <c r="A31" s="30" t="s">
        <v>8</v>
      </c>
      <c r="B31" s="31">
        <v>311</v>
      </c>
      <c r="C31" s="59">
        <v>1162200</v>
      </c>
      <c r="D31" s="59">
        <f>E31-C31</f>
        <v>100</v>
      </c>
      <c r="E31" s="60">
        <v>1162300</v>
      </c>
    </row>
    <row r="32" spans="1:8" x14ac:dyDescent="0.25">
      <c r="A32" s="32" t="s">
        <v>9</v>
      </c>
      <c r="B32" s="33">
        <v>312</v>
      </c>
      <c r="C32" s="9">
        <v>68190</v>
      </c>
      <c r="D32" s="9">
        <f>E32-C32</f>
        <v>3000</v>
      </c>
      <c r="E32" s="12">
        <v>71190</v>
      </c>
    </row>
    <row r="33" spans="1:5" ht="15.75" thickBot="1" x14ac:dyDescent="0.3">
      <c r="A33" s="36" t="s">
        <v>10</v>
      </c>
      <c r="B33" s="37">
        <v>313</v>
      </c>
      <c r="C33" s="57">
        <v>181210</v>
      </c>
      <c r="D33" s="57">
        <f>E33-C33</f>
        <v>20</v>
      </c>
      <c r="E33" s="58">
        <v>181230</v>
      </c>
    </row>
    <row r="34" spans="1:5" ht="15.75" thickBot="1" x14ac:dyDescent="0.3">
      <c r="A34" s="26" t="s">
        <v>11</v>
      </c>
      <c r="B34" s="27">
        <v>32</v>
      </c>
      <c r="C34" s="28">
        <f>C35+C36+C37+C38+C39</f>
        <v>376628</v>
      </c>
      <c r="D34" s="28">
        <f>D35+D37+D36+D38+D39</f>
        <v>-27155.08</v>
      </c>
      <c r="E34" s="29">
        <f>E35+E36+E37+E38+E39</f>
        <v>349472.92</v>
      </c>
    </row>
    <row r="35" spans="1:5" x14ac:dyDescent="0.25">
      <c r="A35" s="30" t="s">
        <v>56</v>
      </c>
      <c r="B35" s="31">
        <v>321</v>
      </c>
      <c r="C35" s="59">
        <v>126190</v>
      </c>
      <c r="D35" s="59">
        <f>E35-C35</f>
        <v>-11991.619999999995</v>
      </c>
      <c r="E35" s="60">
        <v>114198.38</v>
      </c>
    </row>
    <row r="36" spans="1:5" x14ac:dyDescent="0.25">
      <c r="A36" s="32" t="s">
        <v>12</v>
      </c>
      <c r="B36" s="33">
        <v>322</v>
      </c>
      <c r="C36" s="9">
        <v>122968</v>
      </c>
      <c r="D36" s="9">
        <f>E36-C36</f>
        <v>-22000</v>
      </c>
      <c r="E36" s="12">
        <v>100968</v>
      </c>
    </row>
    <row r="37" spans="1:5" x14ac:dyDescent="0.25">
      <c r="A37" s="32" t="s">
        <v>13</v>
      </c>
      <c r="B37" s="33">
        <v>323</v>
      </c>
      <c r="C37" s="9">
        <v>105700</v>
      </c>
      <c r="D37" s="9">
        <f>E37-C37</f>
        <v>7336.5399999999936</v>
      </c>
      <c r="E37" s="12">
        <v>113036.54</v>
      </c>
    </row>
    <row r="38" spans="1:5" x14ac:dyDescent="0.25">
      <c r="A38" s="38" t="s">
        <v>74</v>
      </c>
      <c r="B38" s="33">
        <v>324</v>
      </c>
      <c r="C38" s="61">
        <v>11470</v>
      </c>
      <c r="D38" s="61">
        <f>E38-C38</f>
        <v>-1000</v>
      </c>
      <c r="E38" s="62">
        <v>10470</v>
      </c>
    </row>
    <row r="39" spans="1:5" ht="15.75" thickBot="1" x14ac:dyDescent="0.3">
      <c r="A39" s="36" t="s">
        <v>60</v>
      </c>
      <c r="B39" s="37">
        <v>329</v>
      </c>
      <c r="C39" s="57">
        <v>10300</v>
      </c>
      <c r="D39" s="57">
        <f>E39-C39</f>
        <v>500</v>
      </c>
      <c r="E39" s="58">
        <v>10800</v>
      </c>
    </row>
    <row r="40" spans="1:5" ht="15.75" thickBot="1" x14ac:dyDescent="0.3">
      <c r="A40" s="26" t="s">
        <v>14</v>
      </c>
      <c r="B40" s="27">
        <v>34</v>
      </c>
      <c r="C40" s="28">
        <f>C41</f>
        <v>1170</v>
      </c>
      <c r="D40" s="28">
        <v>0</v>
      </c>
      <c r="E40" s="29">
        <f>E41</f>
        <v>1170</v>
      </c>
    </row>
    <row r="41" spans="1:5" ht="14.25" customHeight="1" thickBot="1" x14ac:dyDescent="0.3">
      <c r="A41" s="39" t="s">
        <v>15</v>
      </c>
      <c r="B41" s="40">
        <v>343</v>
      </c>
      <c r="C41" s="63">
        <v>1170</v>
      </c>
      <c r="D41" s="63">
        <f>E41-C41</f>
        <v>0</v>
      </c>
      <c r="E41" s="64">
        <v>1170</v>
      </c>
    </row>
    <row r="42" spans="1:5" ht="30.75" customHeight="1" thickBot="1" x14ac:dyDescent="0.3">
      <c r="A42" s="72" t="s">
        <v>86</v>
      </c>
      <c r="B42" s="27">
        <v>37</v>
      </c>
      <c r="C42" s="28">
        <f>C43</f>
        <v>800</v>
      </c>
      <c r="D42" s="28">
        <v>0</v>
      </c>
      <c r="E42" s="29">
        <f>E43</f>
        <v>800</v>
      </c>
    </row>
    <row r="43" spans="1:5" ht="18" customHeight="1" thickBot="1" x14ac:dyDescent="0.3">
      <c r="A43" s="39" t="s">
        <v>87</v>
      </c>
      <c r="B43" s="40">
        <v>372</v>
      </c>
      <c r="C43" s="63">
        <v>800</v>
      </c>
      <c r="D43" s="63">
        <v>0</v>
      </c>
      <c r="E43" s="64">
        <v>800</v>
      </c>
    </row>
    <row r="44" spans="1:5" ht="18" customHeight="1" thickBot="1" x14ac:dyDescent="0.3">
      <c r="A44" s="72" t="s">
        <v>145</v>
      </c>
      <c r="B44" s="27">
        <v>38</v>
      </c>
      <c r="C44" s="28">
        <v>0</v>
      </c>
      <c r="D44" s="28">
        <f>D45</f>
        <v>100</v>
      </c>
      <c r="E44" s="29">
        <f>E45</f>
        <v>100</v>
      </c>
    </row>
    <row r="45" spans="1:5" ht="18" customHeight="1" thickBot="1" x14ac:dyDescent="0.3">
      <c r="A45" s="39" t="s">
        <v>146</v>
      </c>
      <c r="B45" s="40">
        <v>381</v>
      </c>
      <c r="C45" s="63">
        <v>0</v>
      </c>
      <c r="D45" s="63">
        <f>E45</f>
        <v>100</v>
      </c>
      <c r="E45" s="64">
        <v>100</v>
      </c>
    </row>
    <row r="46" spans="1:5" ht="16.5" thickBot="1" x14ac:dyDescent="0.3">
      <c r="A46" s="22" t="s">
        <v>16</v>
      </c>
      <c r="B46" s="23">
        <v>4</v>
      </c>
      <c r="C46" s="24">
        <f>C47+C49</f>
        <v>3400</v>
      </c>
      <c r="D46" s="24">
        <f>D47+D49</f>
        <v>10707.96</v>
      </c>
      <c r="E46" s="25">
        <f>E47+E49</f>
        <v>14107.96</v>
      </c>
    </row>
    <row r="47" spans="1:5" ht="15.75" x14ac:dyDescent="0.25">
      <c r="A47" s="41" t="s">
        <v>58</v>
      </c>
      <c r="B47" s="42">
        <v>41</v>
      </c>
      <c r="C47" s="43">
        <f>C48</f>
        <v>700</v>
      </c>
      <c r="D47" s="43">
        <f>D48</f>
        <v>6981.68</v>
      </c>
      <c r="E47" s="44">
        <f>E48</f>
        <v>7681.68</v>
      </c>
    </row>
    <row r="48" spans="1:5" ht="15.75" thickBot="1" x14ac:dyDescent="0.3">
      <c r="A48" s="45" t="s">
        <v>59</v>
      </c>
      <c r="B48" s="46">
        <v>412</v>
      </c>
      <c r="C48" s="65">
        <v>700</v>
      </c>
      <c r="D48" s="65">
        <f>E48-C48</f>
        <v>6981.68</v>
      </c>
      <c r="E48" s="66">
        <v>7681.68</v>
      </c>
    </row>
    <row r="49" spans="1:5" ht="15.75" thickBot="1" x14ac:dyDescent="0.3">
      <c r="A49" s="26" t="s">
        <v>17</v>
      </c>
      <c r="B49" s="27">
        <v>42</v>
      </c>
      <c r="C49" s="28">
        <f>C50+C51+C52</f>
        <v>2700</v>
      </c>
      <c r="D49" s="28">
        <f>D50+D51</f>
        <v>3726.2799999999997</v>
      </c>
      <c r="E49" s="29">
        <f>E50+E51</f>
        <v>6426.28</v>
      </c>
    </row>
    <row r="50" spans="1:5" x14ac:dyDescent="0.25">
      <c r="A50" s="30" t="s">
        <v>18</v>
      </c>
      <c r="B50" s="47">
        <v>422</v>
      </c>
      <c r="C50" s="59">
        <v>2000</v>
      </c>
      <c r="D50" s="59">
        <f>E50-C50</f>
        <v>3526.2799999999997</v>
      </c>
      <c r="E50" s="60">
        <v>5526.28</v>
      </c>
    </row>
    <row r="51" spans="1:5" x14ac:dyDescent="0.25">
      <c r="A51" s="32" t="s">
        <v>19</v>
      </c>
      <c r="B51" s="48">
        <v>424</v>
      </c>
      <c r="C51" s="9">
        <v>700</v>
      </c>
      <c r="D51" s="9">
        <f>E51-C51</f>
        <v>200</v>
      </c>
      <c r="E51" s="12">
        <v>900</v>
      </c>
    </row>
    <row r="52" spans="1:5" x14ac:dyDescent="0.25">
      <c r="A52" s="32" t="s">
        <v>20</v>
      </c>
      <c r="B52" s="48">
        <v>426</v>
      </c>
      <c r="C52" s="9">
        <v>0</v>
      </c>
      <c r="D52" s="9">
        <v>0</v>
      </c>
      <c r="E52" s="12">
        <v>0</v>
      </c>
    </row>
    <row r="53" spans="1:5" x14ac:dyDescent="0.25">
      <c r="A53" s="32"/>
      <c r="B53" s="48"/>
      <c r="C53" s="34"/>
      <c r="D53" s="34"/>
      <c r="E53" s="35"/>
    </row>
    <row r="54" spans="1:5" ht="15.75" thickBot="1" x14ac:dyDescent="0.3">
      <c r="A54" s="49"/>
      <c r="B54" s="50"/>
      <c r="C54" s="51"/>
      <c r="D54" s="51"/>
      <c r="E54" s="52"/>
    </row>
    <row r="55" spans="1:5" ht="16.5" thickBot="1" x14ac:dyDescent="0.3">
      <c r="A55" s="53" t="s">
        <v>88</v>
      </c>
      <c r="B55" s="54"/>
      <c r="C55" s="55">
        <f>C29+C46</f>
        <v>1793598</v>
      </c>
      <c r="D55" s="55">
        <f>D29+D46</f>
        <v>-13227.120000000003</v>
      </c>
      <c r="E55" s="56">
        <f>E29+E46</f>
        <v>1780370.88</v>
      </c>
    </row>
    <row r="56" spans="1:5" ht="18.75" x14ac:dyDescent="0.3">
      <c r="A56" s="102"/>
      <c r="B56" s="102"/>
      <c r="C56" s="102"/>
      <c r="D56" s="102"/>
      <c r="E56" s="98"/>
    </row>
    <row r="57" spans="1:5" ht="18.75" x14ac:dyDescent="0.3">
      <c r="A57" s="102"/>
      <c r="B57" s="102"/>
      <c r="C57" s="102"/>
      <c r="D57" s="102"/>
      <c r="E57" s="98"/>
    </row>
    <row r="58" spans="1:5" ht="18.75" x14ac:dyDescent="0.3">
      <c r="A58" s="102" t="s">
        <v>138</v>
      </c>
      <c r="B58" s="102"/>
      <c r="C58" s="102"/>
      <c r="D58" s="98"/>
      <c r="E58" s="98"/>
    </row>
    <row r="59" spans="1:5" ht="18.75" x14ac:dyDescent="0.3">
      <c r="A59" s="102"/>
      <c r="B59" s="102"/>
      <c r="C59" s="102"/>
      <c r="D59" s="98"/>
      <c r="E59" s="98"/>
    </row>
    <row r="60" spans="1:5" ht="18.75" x14ac:dyDescent="0.3">
      <c r="A60" s="102" t="s">
        <v>139</v>
      </c>
      <c r="B60" s="102"/>
      <c r="C60" s="102"/>
    </row>
    <row r="61" spans="1:5" ht="18.75" x14ac:dyDescent="0.3">
      <c r="A61" s="102"/>
      <c r="B61" s="102"/>
      <c r="C61" s="102"/>
    </row>
    <row r="62" spans="1:5" ht="18.75" x14ac:dyDescent="0.3">
      <c r="A62" s="102" t="s">
        <v>152</v>
      </c>
      <c r="B62" s="102"/>
      <c r="C62" s="102"/>
    </row>
    <row r="63" spans="1:5" ht="18.75" x14ac:dyDescent="0.3">
      <c r="A63" s="102"/>
      <c r="B63" s="102"/>
      <c r="C63" s="102"/>
    </row>
    <row r="64" spans="1:5" ht="18.75" x14ac:dyDescent="0.3">
      <c r="A64" s="102" t="s">
        <v>151</v>
      </c>
      <c r="B64" s="102"/>
      <c r="C64" s="102"/>
    </row>
    <row r="65" spans="1:1" ht="18.75" x14ac:dyDescent="0.3">
      <c r="A65" s="102" t="s">
        <v>148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12"/>
  <sheetViews>
    <sheetView topLeftCell="C4" zoomScale="85" zoomScaleNormal="85" workbookViewId="0">
      <selection activeCell="U28" sqref="U28"/>
    </sheetView>
  </sheetViews>
  <sheetFormatPr defaultRowHeight="15" x14ac:dyDescent="0.25"/>
  <cols>
    <col min="1" max="1" width="26.5703125" customWidth="1"/>
    <col min="2" max="2" width="19.7109375" customWidth="1"/>
    <col min="3" max="4" width="18.140625" customWidth="1"/>
    <col min="5" max="6" width="15.42578125" customWidth="1"/>
    <col min="7" max="8" width="12.5703125" customWidth="1"/>
    <col min="9" max="10" width="16.5703125" customWidth="1"/>
    <col min="11" max="12" width="18" customWidth="1"/>
    <col min="13" max="20" width="12.5703125" customWidth="1"/>
    <col min="21" max="21" width="17.85546875" customWidth="1"/>
    <col min="22" max="22" width="15.5703125" customWidth="1"/>
  </cols>
  <sheetData>
    <row r="1" spans="1:22" ht="16.5" thickBot="1" x14ac:dyDescent="0.3">
      <c r="A1" s="238" t="s">
        <v>66</v>
      </c>
      <c r="B1" s="239"/>
      <c r="C1" s="23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231"/>
    </row>
    <row r="2" spans="1:22" ht="44.25" customHeight="1" x14ac:dyDescent="0.3">
      <c r="A2" s="240" t="s">
        <v>150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107"/>
    </row>
    <row r="3" spans="1:22" ht="15.75" x14ac:dyDescent="0.25">
      <c r="A3" s="108" t="s">
        <v>21</v>
      </c>
      <c r="B3" s="109"/>
      <c r="C3" s="10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1:22" ht="18.75" x14ac:dyDescent="0.3">
      <c r="A4" s="110" t="s">
        <v>64</v>
      </c>
      <c r="B4" s="111"/>
      <c r="C4" s="111"/>
      <c r="D4" s="111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</row>
    <row r="5" spans="1:22" ht="15.75" customHeight="1" thickBot="1" x14ac:dyDescent="0.3">
      <c r="A5" s="112"/>
      <c r="B5" s="10" t="s">
        <v>95</v>
      </c>
      <c r="C5" s="10" t="s">
        <v>95</v>
      </c>
      <c r="D5" s="10" t="s">
        <v>95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</row>
    <row r="6" spans="1:22" ht="16.5" thickBot="1" x14ac:dyDescent="0.3">
      <c r="A6" s="113" t="s">
        <v>22</v>
      </c>
      <c r="B6" s="114" t="s">
        <v>76</v>
      </c>
      <c r="C6" s="114" t="s">
        <v>78</v>
      </c>
      <c r="D6" s="115" t="s">
        <v>94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/>
      <c r="P6" s="117"/>
      <c r="Q6" s="117"/>
      <c r="R6" s="117"/>
      <c r="S6" s="117"/>
      <c r="T6" s="117"/>
      <c r="U6" s="237"/>
      <c r="V6" s="237"/>
    </row>
    <row r="7" spans="1:22" ht="15.75" x14ac:dyDescent="0.25">
      <c r="A7" s="118" t="s">
        <v>23</v>
      </c>
      <c r="B7" s="119">
        <f>D50+I50+J50</f>
        <v>214390</v>
      </c>
      <c r="C7" s="119">
        <v>234906</v>
      </c>
      <c r="D7" s="120">
        <v>234270</v>
      </c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2"/>
      <c r="P7" s="230"/>
      <c r="Q7" s="122"/>
      <c r="R7" s="230"/>
      <c r="S7" s="122"/>
      <c r="T7" s="122"/>
      <c r="U7" s="237"/>
      <c r="V7" s="237"/>
    </row>
    <row r="8" spans="1:22" ht="29.25" x14ac:dyDescent="0.25">
      <c r="A8" s="123" t="s">
        <v>57</v>
      </c>
      <c r="B8" s="124">
        <v>0</v>
      </c>
      <c r="C8" s="124">
        <v>0</v>
      </c>
      <c r="D8" s="125">
        <v>0</v>
      </c>
      <c r="E8" s="126"/>
      <c r="F8" s="126"/>
      <c r="G8" s="126"/>
      <c r="H8" s="127"/>
      <c r="I8" s="127"/>
      <c r="J8" s="127"/>
      <c r="K8" s="127"/>
      <c r="L8" s="127"/>
      <c r="M8" s="127"/>
      <c r="N8" s="127"/>
      <c r="O8" s="122"/>
      <c r="P8" s="230"/>
      <c r="Q8" s="122"/>
      <c r="R8" s="230"/>
      <c r="S8" s="122"/>
      <c r="T8" s="122"/>
      <c r="U8" s="122"/>
      <c r="V8" s="122"/>
    </row>
    <row r="9" spans="1:22" ht="15.75" x14ac:dyDescent="0.25">
      <c r="A9" s="128" t="s">
        <v>61</v>
      </c>
      <c r="B9" s="124">
        <f>E50+F50-B16</f>
        <v>109412.77</v>
      </c>
      <c r="C9" s="124">
        <v>104720</v>
      </c>
      <c r="D9" s="125">
        <v>104720</v>
      </c>
      <c r="E9" s="126"/>
      <c r="F9" s="126"/>
      <c r="G9" s="126"/>
      <c r="H9" s="127"/>
      <c r="I9" s="127"/>
      <c r="J9" s="127"/>
      <c r="K9" s="127"/>
      <c r="L9" s="127"/>
      <c r="M9" s="127"/>
      <c r="N9" s="127"/>
      <c r="O9" s="122"/>
      <c r="P9" s="230"/>
      <c r="Q9" s="122"/>
      <c r="R9" s="230"/>
      <c r="S9" s="122"/>
      <c r="T9" s="122"/>
      <c r="U9" s="122"/>
      <c r="V9" s="122"/>
    </row>
    <row r="10" spans="1:22" ht="28.5" x14ac:dyDescent="0.25">
      <c r="A10" s="129" t="s">
        <v>24</v>
      </c>
      <c r="B10" s="124">
        <v>0</v>
      </c>
      <c r="C10" s="124">
        <v>0</v>
      </c>
      <c r="D10" s="125">
        <v>0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22"/>
      <c r="P10" s="230"/>
      <c r="Q10" s="122"/>
      <c r="R10" s="230"/>
      <c r="S10" s="122"/>
      <c r="T10" s="122"/>
      <c r="U10" s="237"/>
      <c r="V10" s="237"/>
    </row>
    <row r="11" spans="1:22" ht="15.75" x14ac:dyDescent="0.25">
      <c r="A11" s="129" t="s">
        <v>26</v>
      </c>
      <c r="B11" s="124">
        <v>0</v>
      </c>
      <c r="C11" s="124">
        <v>2000</v>
      </c>
      <c r="D11" s="125">
        <v>2000</v>
      </c>
      <c r="E11" s="130"/>
      <c r="F11" s="130"/>
      <c r="G11" s="130"/>
      <c r="H11" s="131"/>
      <c r="I11" s="131"/>
      <c r="J11" s="131"/>
      <c r="K11" s="131"/>
      <c r="L11" s="131"/>
      <c r="M11" s="131"/>
      <c r="N11" s="131"/>
      <c r="O11" s="122"/>
      <c r="P11" s="230"/>
      <c r="Q11" s="122"/>
      <c r="R11" s="230"/>
      <c r="S11" s="122"/>
      <c r="T11" s="122"/>
      <c r="U11" s="122"/>
      <c r="V11" s="122"/>
    </row>
    <row r="12" spans="1:22" ht="15.75" x14ac:dyDescent="0.25">
      <c r="A12" s="128" t="s">
        <v>25</v>
      </c>
      <c r="B12" s="124">
        <f>G50+K50+L50+M50+N50</f>
        <v>1431109.68</v>
      </c>
      <c r="C12" s="124">
        <v>1429058</v>
      </c>
      <c r="D12" s="125">
        <v>1428200</v>
      </c>
      <c r="E12" s="99"/>
      <c r="F12" s="99"/>
      <c r="G12" s="99"/>
      <c r="H12" s="132"/>
      <c r="I12" s="132"/>
      <c r="J12" s="132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</row>
    <row r="13" spans="1:22" ht="15.75" x14ac:dyDescent="0.25">
      <c r="A13" s="128" t="s">
        <v>81</v>
      </c>
      <c r="B13" s="124">
        <f>S50+T50</f>
        <v>8040</v>
      </c>
      <c r="C13" s="124">
        <v>4861</v>
      </c>
      <c r="D13" s="125">
        <v>0</v>
      </c>
      <c r="E13" s="99"/>
      <c r="F13" s="99"/>
      <c r="G13" s="99"/>
      <c r="H13" s="132"/>
      <c r="I13" s="132"/>
      <c r="J13" s="132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</row>
    <row r="14" spans="1:22" ht="16.5" thickBot="1" x14ac:dyDescent="0.3">
      <c r="A14" s="133" t="s">
        <v>82</v>
      </c>
      <c r="B14" s="134">
        <f>Q50+R50</f>
        <v>1526.28</v>
      </c>
      <c r="C14" s="134">
        <v>2000</v>
      </c>
      <c r="D14" s="135">
        <v>2000</v>
      </c>
      <c r="E14" s="99"/>
      <c r="F14" s="99"/>
      <c r="G14" s="99"/>
      <c r="H14" s="132"/>
      <c r="I14" s="132"/>
      <c r="J14" s="132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</row>
    <row r="15" spans="1:22" ht="16.5" thickBot="1" x14ac:dyDescent="0.3">
      <c r="A15" s="136" t="s">
        <v>27</v>
      </c>
      <c r="B15" s="137">
        <f>SUM(B7:B14)</f>
        <v>1764478.73</v>
      </c>
      <c r="C15" s="137">
        <f>SUM(C7:C14)</f>
        <v>1777545</v>
      </c>
      <c r="D15" s="138">
        <f>SUM(D7:D14)</f>
        <v>1771190</v>
      </c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99"/>
      <c r="P15" s="99"/>
      <c r="Q15" s="99"/>
      <c r="R15" s="99"/>
      <c r="S15" s="99"/>
      <c r="T15" s="99"/>
      <c r="U15" s="99"/>
      <c r="V15" s="99"/>
    </row>
    <row r="16" spans="1:22" s="7" customFormat="1" ht="16.5" thickBot="1" x14ac:dyDescent="0.3">
      <c r="A16" s="140" t="s">
        <v>96</v>
      </c>
      <c r="B16" s="141">
        <v>15892.15</v>
      </c>
      <c r="C16" s="141">
        <v>12000</v>
      </c>
      <c r="D16" s="142">
        <v>12000</v>
      </c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43"/>
      <c r="P16" s="143"/>
      <c r="Q16" s="143"/>
      <c r="R16" s="143"/>
      <c r="S16" s="143"/>
      <c r="T16" s="143"/>
      <c r="U16" s="143"/>
      <c r="V16" s="143"/>
    </row>
    <row r="17" spans="1:23" s="7" customFormat="1" ht="19.5" thickBot="1" x14ac:dyDescent="0.35">
      <c r="A17" s="144" t="s">
        <v>27</v>
      </c>
      <c r="B17" s="145">
        <f>SUM(B15:B16)</f>
        <v>1780370.88</v>
      </c>
      <c r="C17" s="145">
        <f>SUM(C15:C16)</f>
        <v>1789545</v>
      </c>
      <c r="D17" s="146">
        <f>SUM(D15:D16)</f>
        <v>1783190</v>
      </c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43"/>
      <c r="P17" s="143"/>
      <c r="Q17" s="143"/>
      <c r="R17" s="143"/>
      <c r="S17" s="143"/>
      <c r="T17" s="143"/>
      <c r="U17" s="143"/>
      <c r="V17" s="143"/>
    </row>
    <row r="18" spans="1:23" s="7" customFormat="1" ht="15.75" x14ac:dyDescent="0.25">
      <c r="A18" s="147"/>
      <c r="B18" s="148"/>
      <c r="C18" s="148"/>
      <c r="D18" s="143"/>
      <c r="E18" s="143"/>
      <c r="F18" s="143"/>
      <c r="G18" s="143"/>
      <c r="H18" s="149"/>
      <c r="I18" s="149"/>
      <c r="J18" s="149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</row>
    <row r="19" spans="1:23" ht="33.75" customHeight="1" x14ac:dyDescent="0.25">
      <c r="A19" s="150" t="s">
        <v>44</v>
      </c>
      <c r="B19" s="151">
        <v>8532</v>
      </c>
      <c r="C19" s="99" t="s">
        <v>45</v>
      </c>
      <c r="D19" s="99"/>
      <c r="E19" s="99"/>
      <c r="F19" s="99"/>
      <c r="G19" s="99"/>
      <c r="H19" s="99"/>
      <c r="I19" s="99"/>
      <c r="J19" s="99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9"/>
      <c r="V19" s="99"/>
    </row>
    <row r="20" spans="1:23" ht="35.25" customHeight="1" x14ac:dyDescent="0.25">
      <c r="A20" s="150" t="s">
        <v>46</v>
      </c>
      <c r="B20" s="152">
        <v>1887211</v>
      </c>
      <c r="C20" s="99" t="s">
        <v>47</v>
      </c>
      <c r="D20" s="99"/>
      <c r="E20" s="99"/>
      <c r="F20" s="99"/>
      <c r="G20" s="99"/>
      <c r="H20" s="99"/>
      <c r="I20" s="99"/>
      <c r="J20" s="99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9"/>
      <c r="V20" s="99"/>
    </row>
    <row r="21" spans="1:23" ht="33" customHeight="1" x14ac:dyDescent="0.25">
      <c r="A21" s="150" t="s">
        <v>48</v>
      </c>
      <c r="B21" s="99">
        <v>912</v>
      </c>
      <c r="C21" s="99" t="s">
        <v>49</v>
      </c>
      <c r="D21" s="99"/>
      <c r="E21" s="99"/>
      <c r="F21" s="99"/>
      <c r="G21" s="99"/>
      <c r="H21" s="99"/>
      <c r="I21" s="99"/>
      <c r="J21" s="99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9"/>
      <c r="V21" s="99"/>
    </row>
    <row r="22" spans="1:23" ht="30" customHeight="1" x14ac:dyDescent="0.25">
      <c r="A22" s="150" t="s">
        <v>50</v>
      </c>
      <c r="B22" s="99">
        <v>487</v>
      </c>
      <c r="C22" s="99" t="s">
        <v>65</v>
      </c>
      <c r="D22" s="99"/>
      <c r="E22" s="99"/>
      <c r="F22" s="99"/>
      <c r="G22" s="99"/>
      <c r="H22" s="99"/>
      <c r="I22" s="99"/>
      <c r="J22" s="99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9"/>
      <c r="V22" s="99"/>
    </row>
    <row r="23" spans="1:23" ht="15.75" x14ac:dyDescent="0.25">
      <c r="A23" s="153"/>
      <c r="B23" s="99"/>
      <c r="C23" s="99"/>
      <c r="D23" s="99"/>
      <c r="E23" s="99"/>
      <c r="F23" s="99"/>
      <c r="G23" s="99"/>
      <c r="H23" s="99"/>
      <c r="I23" s="99"/>
      <c r="J23" s="99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9"/>
      <c r="V23" s="99"/>
    </row>
    <row r="24" spans="1:23" ht="15.75" x14ac:dyDescent="0.25">
      <c r="A24" s="153"/>
      <c r="B24" s="154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</row>
    <row r="25" spans="1:23" ht="15.75" x14ac:dyDescent="0.25">
      <c r="A25" s="153"/>
      <c r="B25" s="154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</row>
    <row r="26" spans="1:23" ht="16.5" thickBot="1" x14ac:dyDescent="0.3">
      <c r="A26" s="155" t="s">
        <v>28</v>
      </c>
      <c r="B26" s="156"/>
      <c r="C26" s="97"/>
      <c r="D26" s="71"/>
      <c r="E26" s="71"/>
      <c r="F26" s="71"/>
      <c r="G26" s="71"/>
      <c r="H26" s="71"/>
      <c r="I26" s="71"/>
      <c r="J26" s="71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10" t="s">
        <v>95</v>
      </c>
      <c r="V26" s="99"/>
    </row>
    <row r="27" spans="1:23" ht="100.5" thickBot="1" x14ac:dyDescent="0.3">
      <c r="A27" s="157" t="s">
        <v>29</v>
      </c>
      <c r="B27" s="158" t="s">
        <v>30</v>
      </c>
      <c r="C27" s="159" t="s">
        <v>77</v>
      </c>
      <c r="D27" s="159" t="s">
        <v>67</v>
      </c>
      <c r="E27" s="159" t="s">
        <v>61</v>
      </c>
      <c r="F27" s="159" t="s">
        <v>137</v>
      </c>
      <c r="G27" s="159" t="s">
        <v>69</v>
      </c>
      <c r="H27" s="159" t="s">
        <v>24</v>
      </c>
      <c r="I27" s="159" t="s">
        <v>70</v>
      </c>
      <c r="J27" s="159" t="s">
        <v>137</v>
      </c>
      <c r="K27" s="159" t="s">
        <v>92</v>
      </c>
      <c r="L27" s="159" t="s">
        <v>137</v>
      </c>
      <c r="M27" s="159" t="s">
        <v>93</v>
      </c>
      <c r="N27" s="159" t="s">
        <v>119</v>
      </c>
      <c r="O27" s="159" t="s">
        <v>26</v>
      </c>
      <c r="P27" s="159" t="s">
        <v>137</v>
      </c>
      <c r="Q27" s="159" t="s">
        <v>31</v>
      </c>
      <c r="R27" s="159" t="s">
        <v>137</v>
      </c>
      <c r="S27" s="159" t="s">
        <v>117</v>
      </c>
      <c r="T27" s="159" t="s">
        <v>118</v>
      </c>
      <c r="U27" s="160" t="s">
        <v>153</v>
      </c>
      <c r="V27" s="99"/>
      <c r="W27" s="6"/>
    </row>
    <row r="28" spans="1:23" ht="16.5" thickBot="1" x14ac:dyDescent="0.3">
      <c r="A28" s="161">
        <v>31</v>
      </c>
      <c r="B28" s="162" t="s">
        <v>32</v>
      </c>
      <c r="C28" s="163">
        <v>1411600</v>
      </c>
      <c r="D28" s="163">
        <v>0</v>
      </c>
      <c r="E28" s="163">
        <v>0</v>
      </c>
      <c r="F28" s="163">
        <v>0</v>
      </c>
      <c r="G28" s="163">
        <f>G30</f>
        <v>2000</v>
      </c>
      <c r="H28" s="163">
        <v>0</v>
      </c>
      <c r="I28" s="163">
        <f>I29+I30+I31</f>
        <v>961</v>
      </c>
      <c r="J28" s="163">
        <f>J29+J31</f>
        <v>120</v>
      </c>
      <c r="K28" s="163">
        <f>K29+K30+K31</f>
        <v>1400000</v>
      </c>
      <c r="L28" s="163">
        <f>L30</f>
        <v>3000</v>
      </c>
      <c r="M28" s="163">
        <f>M29+M30+M31</f>
        <v>1296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f>S29+S30+S31</f>
        <v>7343</v>
      </c>
      <c r="T28" s="163">
        <v>0</v>
      </c>
      <c r="U28" s="164">
        <f t="shared" ref="U28:U50" si="0">SUM(D28:T28)</f>
        <v>1414720</v>
      </c>
      <c r="V28" s="99"/>
    </row>
    <row r="29" spans="1:23" ht="19.5" customHeight="1" x14ac:dyDescent="0.25">
      <c r="A29" s="165">
        <v>311</v>
      </c>
      <c r="B29" s="166" t="s">
        <v>33</v>
      </c>
      <c r="C29" s="167">
        <v>1162200</v>
      </c>
      <c r="D29" s="167">
        <v>0</v>
      </c>
      <c r="E29" s="168">
        <v>0</v>
      </c>
      <c r="F29" s="168">
        <v>0</v>
      </c>
      <c r="G29" s="167">
        <v>0</v>
      </c>
      <c r="H29" s="168">
        <v>0</v>
      </c>
      <c r="I29" s="167">
        <v>720</v>
      </c>
      <c r="J29" s="167">
        <v>100</v>
      </c>
      <c r="K29" s="168">
        <v>1155000</v>
      </c>
      <c r="L29" s="168">
        <v>0</v>
      </c>
      <c r="M29" s="168">
        <v>973</v>
      </c>
      <c r="N29" s="168">
        <v>0</v>
      </c>
      <c r="O29" s="168">
        <v>0</v>
      </c>
      <c r="P29" s="168">
        <v>0</v>
      </c>
      <c r="Q29" s="168">
        <v>0</v>
      </c>
      <c r="R29" s="168">
        <v>0</v>
      </c>
      <c r="S29" s="168">
        <v>5507</v>
      </c>
      <c r="T29" s="168">
        <v>0</v>
      </c>
      <c r="U29" s="169">
        <f t="shared" si="0"/>
        <v>1162300</v>
      </c>
      <c r="V29" s="99"/>
    </row>
    <row r="30" spans="1:23" ht="21" customHeight="1" x14ac:dyDescent="0.25">
      <c r="A30" s="170">
        <v>312</v>
      </c>
      <c r="B30" s="171" t="s">
        <v>9</v>
      </c>
      <c r="C30" s="167">
        <v>68190</v>
      </c>
      <c r="D30" s="172">
        <v>0</v>
      </c>
      <c r="E30" s="173">
        <v>0</v>
      </c>
      <c r="F30" s="173">
        <v>0</v>
      </c>
      <c r="G30" s="172">
        <v>2000</v>
      </c>
      <c r="H30" s="173">
        <v>0</v>
      </c>
      <c r="I30" s="172">
        <v>120</v>
      </c>
      <c r="J30" s="172">
        <v>0</v>
      </c>
      <c r="K30" s="173">
        <v>65000</v>
      </c>
      <c r="L30" s="173">
        <v>3000</v>
      </c>
      <c r="M30" s="173">
        <v>160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68">
        <v>910</v>
      </c>
      <c r="T30" s="168">
        <v>0</v>
      </c>
      <c r="U30" s="169">
        <f t="shared" si="0"/>
        <v>71190</v>
      </c>
      <c r="V30" s="99"/>
    </row>
    <row r="31" spans="1:23" ht="20.25" customHeight="1" thickBot="1" x14ac:dyDescent="0.3">
      <c r="A31" s="174">
        <v>313</v>
      </c>
      <c r="B31" s="175" t="s">
        <v>10</v>
      </c>
      <c r="C31" s="176">
        <v>181210</v>
      </c>
      <c r="D31" s="176">
        <v>0</v>
      </c>
      <c r="E31" s="177">
        <v>0</v>
      </c>
      <c r="F31" s="177">
        <v>0</v>
      </c>
      <c r="G31" s="176">
        <v>0</v>
      </c>
      <c r="H31" s="177">
        <v>0</v>
      </c>
      <c r="I31" s="176">
        <v>121</v>
      </c>
      <c r="J31" s="176">
        <v>20</v>
      </c>
      <c r="K31" s="177">
        <v>180000</v>
      </c>
      <c r="L31" s="177">
        <v>0</v>
      </c>
      <c r="M31" s="177">
        <v>163</v>
      </c>
      <c r="N31" s="177">
        <v>0</v>
      </c>
      <c r="O31" s="177">
        <v>0</v>
      </c>
      <c r="P31" s="177">
        <v>0</v>
      </c>
      <c r="Q31" s="177">
        <v>0</v>
      </c>
      <c r="R31" s="177">
        <v>0</v>
      </c>
      <c r="S31" s="177">
        <v>926</v>
      </c>
      <c r="T31" s="177">
        <v>0</v>
      </c>
      <c r="U31" s="178">
        <f t="shared" si="0"/>
        <v>181230</v>
      </c>
      <c r="V31" s="99"/>
    </row>
    <row r="32" spans="1:23" ht="16.5" thickBot="1" x14ac:dyDescent="0.3">
      <c r="A32" s="161">
        <v>32</v>
      </c>
      <c r="B32" s="162" t="s">
        <v>11</v>
      </c>
      <c r="C32" s="163">
        <v>376628</v>
      </c>
      <c r="D32" s="163">
        <f>D33+D34+D35+D36</f>
        <v>90000</v>
      </c>
      <c r="E32" s="163">
        <f>E33+E34+E35+E36+E37</f>
        <v>114850</v>
      </c>
      <c r="F32" s="163">
        <f>F33+F34+F35+F36+F37</f>
        <v>1584.92</v>
      </c>
      <c r="G32" s="163">
        <v>0</v>
      </c>
      <c r="H32" s="163">
        <v>0</v>
      </c>
      <c r="I32" s="163">
        <f>I33+I34+I35+I36</f>
        <v>142309</v>
      </c>
      <c r="J32" s="163">
        <f>J34</f>
        <v>-19000</v>
      </c>
      <c r="K32" s="163">
        <f>K33+K34+K35+K36+K37</f>
        <v>26700</v>
      </c>
      <c r="L32" s="163">
        <f>L33+L35+L36</f>
        <v>-7740</v>
      </c>
      <c r="M32" s="163">
        <f>M33</f>
        <v>52</v>
      </c>
      <c r="N32" s="163">
        <f>N34</f>
        <v>20</v>
      </c>
      <c r="O32" s="163">
        <f>O34</f>
        <v>2000</v>
      </c>
      <c r="P32" s="163">
        <f>P34</f>
        <v>-2000</v>
      </c>
      <c r="Q32" s="163">
        <v>0</v>
      </c>
      <c r="R32" s="163">
        <v>0</v>
      </c>
      <c r="S32" s="163">
        <f>S33</f>
        <v>299</v>
      </c>
      <c r="T32" s="163">
        <f>T34</f>
        <v>398</v>
      </c>
      <c r="U32" s="164">
        <f t="shared" si="0"/>
        <v>349472.92000000004</v>
      </c>
      <c r="V32" s="99"/>
    </row>
    <row r="33" spans="1:22" ht="33.75" customHeight="1" x14ac:dyDescent="0.25">
      <c r="A33" s="165">
        <v>321</v>
      </c>
      <c r="B33" s="179" t="s">
        <v>56</v>
      </c>
      <c r="C33" s="168">
        <v>126190</v>
      </c>
      <c r="D33" s="168">
        <v>60000</v>
      </c>
      <c r="E33" s="168">
        <v>38300</v>
      </c>
      <c r="F33" s="168">
        <v>-11051.62</v>
      </c>
      <c r="G33" s="168">
        <v>0</v>
      </c>
      <c r="H33" s="168">
        <v>0</v>
      </c>
      <c r="I33" s="168">
        <v>25039</v>
      </c>
      <c r="J33" s="168">
        <v>0</v>
      </c>
      <c r="K33" s="168">
        <v>2500</v>
      </c>
      <c r="L33" s="168">
        <v>-940</v>
      </c>
      <c r="M33" s="168">
        <v>52</v>
      </c>
      <c r="N33" s="168">
        <v>0</v>
      </c>
      <c r="O33" s="168">
        <v>0</v>
      </c>
      <c r="P33" s="168">
        <v>0</v>
      </c>
      <c r="Q33" s="168">
        <v>0</v>
      </c>
      <c r="R33" s="168">
        <v>0</v>
      </c>
      <c r="S33" s="168">
        <v>299</v>
      </c>
      <c r="T33" s="168">
        <v>0</v>
      </c>
      <c r="U33" s="180">
        <f t="shared" si="0"/>
        <v>114198.38</v>
      </c>
      <c r="V33" s="99"/>
    </row>
    <row r="34" spans="1:22" ht="30" customHeight="1" x14ac:dyDescent="0.25">
      <c r="A34" s="170">
        <v>322</v>
      </c>
      <c r="B34" s="181" t="s">
        <v>34</v>
      </c>
      <c r="C34" s="173">
        <v>124968</v>
      </c>
      <c r="D34" s="173">
        <v>3900</v>
      </c>
      <c r="E34" s="173">
        <v>22650</v>
      </c>
      <c r="F34" s="173">
        <v>-3000</v>
      </c>
      <c r="G34" s="173">
        <v>0</v>
      </c>
      <c r="H34" s="173">
        <v>0</v>
      </c>
      <c r="I34" s="173">
        <v>96000</v>
      </c>
      <c r="J34" s="173">
        <v>-19000</v>
      </c>
      <c r="K34" s="173">
        <v>0</v>
      </c>
      <c r="L34" s="173">
        <v>0</v>
      </c>
      <c r="M34" s="173">
        <v>0</v>
      </c>
      <c r="N34" s="173">
        <v>20</v>
      </c>
      <c r="O34" s="173">
        <v>2000</v>
      </c>
      <c r="P34" s="173">
        <v>-2000</v>
      </c>
      <c r="Q34" s="173">
        <v>0</v>
      </c>
      <c r="R34" s="173">
        <v>0</v>
      </c>
      <c r="S34" s="173">
        <v>0</v>
      </c>
      <c r="T34" s="173">
        <v>398</v>
      </c>
      <c r="U34" s="182">
        <f t="shared" si="0"/>
        <v>100968</v>
      </c>
      <c r="V34" s="99"/>
    </row>
    <row r="35" spans="1:22" ht="21.75" customHeight="1" x14ac:dyDescent="0.25">
      <c r="A35" s="170">
        <v>323</v>
      </c>
      <c r="B35" s="171" t="s">
        <v>35</v>
      </c>
      <c r="C35" s="173">
        <v>103700</v>
      </c>
      <c r="D35" s="173">
        <v>22100</v>
      </c>
      <c r="E35" s="173">
        <v>45300</v>
      </c>
      <c r="F35" s="173">
        <v>13636.54</v>
      </c>
      <c r="G35" s="173">
        <v>0</v>
      </c>
      <c r="H35" s="173">
        <v>0</v>
      </c>
      <c r="I35" s="173">
        <v>19800</v>
      </c>
      <c r="J35" s="173">
        <v>0</v>
      </c>
      <c r="K35" s="173">
        <v>16500</v>
      </c>
      <c r="L35" s="173">
        <v>-4300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82">
        <f t="shared" si="0"/>
        <v>113036.54000000001</v>
      </c>
      <c r="V35" s="99"/>
    </row>
    <row r="36" spans="1:22" ht="21.75" customHeight="1" x14ac:dyDescent="0.25">
      <c r="A36" s="170">
        <v>324</v>
      </c>
      <c r="B36" s="171" t="s">
        <v>36</v>
      </c>
      <c r="C36" s="173">
        <v>11470</v>
      </c>
      <c r="D36" s="173">
        <v>4000</v>
      </c>
      <c r="E36" s="173">
        <v>2000</v>
      </c>
      <c r="F36" s="173">
        <v>1500</v>
      </c>
      <c r="G36" s="173">
        <v>0</v>
      </c>
      <c r="H36" s="173">
        <v>0</v>
      </c>
      <c r="I36" s="173">
        <v>1470</v>
      </c>
      <c r="J36" s="173">
        <v>0</v>
      </c>
      <c r="K36" s="173">
        <v>4000</v>
      </c>
      <c r="L36" s="173">
        <v>-2500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82">
        <f t="shared" si="0"/>
        <v>10470</v>
      </c>
      <c r="V36" s="99"/>
    </row>
    <row r="37" spans="1:22" ht="30.75" thickBot="1" x14ac:dyDescent="0.3">
      <c r="A37" s="174">
        <v>329</v>
      </c>
      <c r="B37" s="183" t="s">
        <v>37</v>
      </c>
      <c r="C37" s="177">
        <v>10300</v>
      </c>
      <c r="D37" s="177">
        <v>0</v>
      </c>
      <c r="E37" s="177">
        <v>6600</v>
      </c>
      <c r="F37" s="177">
        <v>500</v>
      </c>
      <c r="G37" s="177">
        <v>0</v>
      </c>
      <c r="H37" s="177">
        <v>0</v>
      </c>
      <c r="I37" s="177">
        <v>0</v>
      </c>
      <c r="J37" s="177">
        <v>0</v>
      </c>
      <c r="K37" s="177">
        <v>3700</v>
      </c>
      <c r="L37" s="177">
        <v>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77">
        <v>0</v>
      </c>
      <c r="U37" s="184">
        <f t="shared" si="0"/>
        <v>10800</v>
      </c>
      <c r="V37" s="99"/>
    </row>
    <row r="38" spans="1:22" ht="16.5" thickBot="1" x14ac:dyDescent="0.3">
      <c r="A38" s="161">
        <v>34</v>
      </c>
      <c r="B38" s="162" t="s">
        <v>14</v>
      </c>
      <c r="C38" s="163">
        <v>1170</v>
      </c>
      <c r="D38" s="163">
        <v>0</v>
      </c>
      <c r="E38" s="163">
        <f>E39</f>
        <v>1170</v>
      </c>
      <c r="F38" s="163">
        <v>0</v>
      </c>
      <c r="G38" s="163">
        <v>0</v>
      </c>
      <c r="H38" s="163">
        <v>0</v>
      </c>
      <c r="I38" s="163">
        <v>0</v>
      </c>
      <c r="J38" s="163">
        <v>0</v>
      </c>
      <c r="K38" s="163">
        <v>0</v>
      </c>
      <c r="L38" s="163">
        <v>0</v>
      </c>
      <c r="M38" s="163">
        <v>0</v>
      </c>
      <c r="N38" s="163">
        <v>0</v>
      </c>
      <c r="O38" s="163">
        <v>0</v>
      </c>
      <c r="P38" s="163">
        <v>0</v>
      </c>
      <c r="Q38" s="163">
        <v>0</v>
      </c>
      <c r="R38" s="163">
        <v>0</v>
      </c>
      <c r="S38" s="163">
        <v>0</v>
      </c>
      <c r="T38" s="163">
        <v>0</v>
      </c>
      <c r="U38" s="164">
        <f t="shared" si="0"/>
        <v>1170</v>
      </c>
      <c r="V38" s="99"/>
    </row>
    <row r="39" spans="1:22" ht="16.5" thickBot="1" x14ac:dyDescent="0.3">
      <c r="A39" s="185">
        <v>343</v>
      </c>
      <c r="B39" s="186" t="s">
        <v>38</v>
      </c>
      <c r="C39" s="187">
        <v>1170</v>
      </c>
      <c r="D39" s="187">
        <v>0</v>
      </c>
      <c r="E39" s="187">
        <v>1170</v>
      </c>
      <c r="F39" s="187">
        <v>0</v>
      </c>
      <c r="G39" s="187">
        <v>0</v>
      </c>
      <c r="H39" s="187">
        <v>0</v>
      </c>
      <c r="I39" s="187">
        <v>0</v>
      </c>
      <c r="J39" s="187">
        <v>0</v>
      </c>
      <c r="K39" s="187">
        <v>0</v>
      </c>
      <c r="L39" s="187">
        <v>0</v>
      </c>
      <c r="M39" s="187">
        <v>0</v>
      </c>
      <c r="N39" s="187">
        <v>0</v>
      </c>
      <c r="O39" s="187">
        <v>0</v>
      </c>
      <c r="P39" s="187">
        <v>0</v>
      </c>
      <c r="Q39" s="187">
        <v>0</v>
      </c>
      <c r="R39" s="187">
        <v>0</v>
      </c>
      <c r="S39" s="187">
        <v>0</v>
      </c>
      <c r="T39" s="187">
        <v>0</v>
      </c>
      <c r="U39" s="188">
        <f t="shared" si="0"/>
        <v>1170</v>
      </c>
      <c r="V39" s="99"/>
    </row>
    <row r="40" spans="1:22" ht="16.5" thickBot="1" x14ac:dyDescent="0.3">
      <c r="A40" s="161">
        <v>37</v>
      </c>
      <c r="B40" s="162" t="s">
        <v>79</v>
      </c>
      <c r="C40" s="163">
        <v>800</v>
      </c>
      <c r="D40" s="163">
        <v>0</v>
      </c>
      <c r="E40" s="163">
        <f>E41</f>
        <v>0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63">
        <v>800</v>
      </c>
      <c r="L40" s="163">
        <v>0</v>
      </c>
      <c r="M40" s="163">
        <v>0</v>
      </c>
      <c r="N40" s="163">
        <v>0</v>
      </c>
      <c r="O40" s="163">
        <v>0</v>
      </c>
      <c r="P40" s="163">
        <v>0</v>
      </c>
      <c r="Q40" s="163">
        <v>0</v>
      </c>
      <c r="R40" s="163">
        <v>0</v>
      </c>
      <c r="S40" s="163">
        <v>0</v>
      </c>
      <c r="T40" s="163">
        <v>0</v>
      </c>
      <c r="U40" s="164">
        <f t="shared" si="0"/>
        <v>800</v>
      </c>
      <c r="V40" s="99"/>
    </row>
    <row r="41" spans="1:22" ht="16.5" thickBot="1" x14ac:dyDescent="0.3">
      <c r="A41" s="185">
        <v>372</v>
      </c>
      <c r="B41" s="186" t="s">
        <v>80</v>
      </c>
      <c r="C41" s="187">
        <v>800</v>
      </c>
      <c r="D41" s="187">
        <v>0</v>
      </c>
      <c r="E41" s="187">
        <v>0</v>
      </c>
      <c r="F41" s="187">
        <v>0</v>
      </c>
      <c r="G41" s="187">
        <v>0</v>
      </c>
      <c r="H41" s="187">
        <v>0</v>
      </c>
      <c r="I41" s="187">
        <v>0</v>
      </c>
      <c r="J41" s="187">
        <v>0</v>
      </c>
      <c r="K41" s="187">
        <v>800</v>
      </c>
      <c r="L41" s="187">
        <v>0</v>
      </c>
      <c r="M41" s="187">
        <v>0</v>
      </c>
      <c r="N41" s="187">
        <v>0</v>
      </c>
      <c r="O41" s="187">
        <v>0</v>
      </c>
      <c r="P41" s="187">
        <v>0</v>
      </c>
      <c r="Q41" s="187">
        <v>0</v>
      </c>
      <c r="R41" s="187">
        <v>0</v>
      </c>
      <c r="S41" s="187">
        <v>0</v>
      </c>
      <c r="T41" s="187">
        <v>0</v>
      </c>
      <c r="U41" s="188">
        <f t="shared" si="0"/>
        <v>800</v>
      </c>
      <c r="V41" s="99"/>
    </row>
    <row r="42" spans="1:22" ht="16.5" thickBot="1" x14ac:dyDescent="0.3">
      <c r="A42" s="161">
        <v>38</v>
      </c>
      <c r="B42" s="162" t="s">
        <v>75</v>
      </c>
      <c r="C42" s="163">
        <v>800</v>
      </c>
      <c r="D42" s="163">
        <v>0</v>
      </c>
      <c r="E42" s="163">
        <f>E43</f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800</v>
      </c>
      <c r="L42" s="163">
        <f>L43</f>
        <v>100</v>
      </c>
      <c r="M42" s="163">
        <v>0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3">
        <v>0</v>
      </c>
      <c r="U42" s="164">
        <f t="shared" si="0"/>
        <v>900</v>
      </c>
      <c r="V42" s="99"/>
    </row>
    <row r="43" spans="1:22" ht="16.5" thickBot="1" x14ac:dyDescent="0.3">
      <c r="A43" s="185">
        <v>381</v>
      </c>
      <c r="B43" s="186" t="s">
        <v>147</v>
      </c>
      <c r="C43" s="187">
        <v>0</v>
      </c>
      <c r="D43" s="187">
        <v>0</v>
      </c>
      <c r="E43" s="187">
        <v>0</v>
      </c>
      <c r="F43" s="187">
        <v>0</v>
      </c>
      <c r="G43" s="187">
        <v>0</v>
      </c>
      <c r="H43" s="187">
        <v>0</v>
      </c>
      <c r="I43" s="187">
        <v>0</v>
      </c>
      <c r="J43" s="187">
        <v>0</v>
      </c>
      <c r="K43" s="187">
        <v>800</v>
      </c>
      <c r="L43" s="187">
        <v>100</v>
      </c>
      <c r="M43" s="187">
        <v>0</v>
      </c>
      <c r="N43" s="187">
        <v>0</v>
      </c>
      <c r="O43" s="187">
        <v>0</v>
      </c>
      <c r="P43" s="187">
        <v>0</v>
      </c>
      <c r="Q43" s="187">
        <v>0</v>
      </c>
      <c r="R43" s="187">
        <v>0</v>
      </c>
      <c r="S43" s="187">
        <v>0</v>
      </c>
      <c r="T43" s="187">
        <v>0</v>
      </c>
      <c r="U43" s="188">
        <f t="shared" si="0"/>
        <v>900</v>
      </c>
      <c r="V43" s="99"/>
    </row>
    <row r="44" spans="1:22" s="8" customFormat="1" ht="50.25" customHeight="1" thickBot="1" x14ac:dyDescent="0.3">
      <c r="A44" s="161">
        <v>41</v>
      </c>
      <c r="B44" s="189" t="s">
        <v>58</v>
      </c>
      <c r="C44" s="163">
        <v>700</v>
      </c>
      <c r="D44" s="163">
        <v>0</v>
      </c>
      <c r="E44" s="163">
        <f>E45</f>
        <v>700</v>
      </c>
      <c r="F44" s="163">
        <f>F45</f>
        <v>3000</v>
      </c>
      <c r="G44" s="163">
        <v>0</v>
      </c>
      <c r="H44" s="163">
        <v>0</v>
      </c>
      <c r="I44" s="163">
        <v>0</v>
      </c>
      <c r="J44" s="163">
        <v>0</v>
      </c>
      <c r="K44" s="163">
        <v>0</v>
      </c>
      <c r="L44" s="163">
        <f>L45</f>
        <v>3981.68</v>
      </c>
      <c r="M44" s="163">
        <v>0</v>
      </c>
      <c r="N44" s="163">
        <v>0</v>
      </c>
      <c r="O44" s="163">
        <v>0</v>
      </c>
      <c r="P44" s="163">
        <v>0</v>
      </c>
      <c r="Q44" s="163">
        <v>0</v>
      </c>
      <c r="R44" s="163">
        <v>0</v>
      </c>
      <c r="S44" s="163">
        <v>0</v>
      </c>
      <c r="T44" s="163">
        <v>0</v>
      </c>
      <c r="U44" s="164">
        <f t="shared" si="0"/>
        <v>7681.68</v>
      </c>
      <c r="V44" s="100"/>
    </row>
    <row r="45" spans="1:22" ht="16.5" thickBot="1" x14ac:dyDescent="0.3">
      <c r="A45" s="185">
        <v>412</v>
      </c>
      <c r="B45" s="186" t="s">
        <v>59</v>
      </c>
      <c r="C45" s="187">
        <v>700</v>
      </c>
      <c r="D45" s="187">
        <v>0</v>
      </c>
      <c r="E45" s="187">
        <v>700</v>
      </c>
      <c r="F45" s="187">
        <v>3000</v>
      </c>
      <c r="G45" s="187">
        <v>0</v>
      </c>
      <c r="H45" s="187">
        <v>0</v>
      </c>
      <c r="I45" s="187">
        <v>0</v>
      </c>
      <c r="J45" s="187">
        <v>0</v>
      </c>
      <c r="K45" s="187">
        <v>0</v>
      </c>
      <c r="L45" s="187">
        <v>3981.68</v>
      </c>
      <c r="M45" s="187">
        <v>0</v>
      </c>
      <c r="N45" s="187">
        <v>0</v>
      </c>
      <c r="O45" s="187">
        <v>0</v>
      </c>
      <c r="P45" s="187">
        <v>0</v>
      </c>
      <c r="Q45" s="187">
        <v>0</v>
      </c>
      <c r="R45" s="187">
        <v>0</v>
      </c>
      <c r="S45" s="187">
        <v>0</v>
      </c>
      <c r="T45" s="187">
        <v>0</v>
      </c>
      <c r="U45" s="188">
        <f t="shared" si="0"/>
        <v>7681.68</v>
      </c>
      <c r="V45" s="99"/>
    </row>
    <row r="46" spans="1:22" ht="44.25" thickBot="1" x14ac:dyDescent="0.3">
      <c r="A46" s="161">
        <v>42</v>
      </c>
      <c r="B46" s="190" t="s">
        <v>39</v>
      </c>
      <c r="C46" s="163">
        <v>2700</v>
      </c>
      <c r="D46" s="163">
        <v>0</v>
      </c>
      <c r="E46" s="163">
        <v>0</v>
      </c>
      <c r="F46" s="163">
        <f>F47</f>
        <v>4000</v>
      </c>
      <c r="G46" s="163">
        <v>0</v>
      </c>
      <c r="H46" s="163">
        <v>0</v>
      </c>
      <c r="I46" s="163">
        <v>0</v>
      </c>
      <c r="J46" s="163">
        <v>0</v>
      </c>
      <c r="K46" s="163">
        <f>K48</f>
        <v>700</v>
      </c>
      <c r="L46" s="163">
        <f>L48</f>
        <v>200</v>
      </c>
      <c r="M46" s="163">
        <v>0</v>
      </c>
      <c r="N46" s="163">
        <v>0</v>
      </c>
      <c r="O46" s="163">
        <v>0</v>
      </c>
      <c r="P46" s="163">
        <v>0</v>
      </c>
      <c r="Q46" s="163">
        <f>Q47</f>
        <v>2000</v>
      </c>
      <c r="R46" s="163">
        <f>R47</f>
        <v>-473.72</v>
      </c>
      <c r="S46" s="163">
        <v>0</v>
      </c>
      <c r="T46" s="163">
        <v>0</v>
      </c>
      <c r="U46" s="164">
        <f t="shared" si="0"/>
        <v>6426.28</v>
      </c>
      <c r="V46" s="99"/>
    </row>
    <row r="47" spans="1:22" ht="18" customHeight="1" x14ac:dyDescent="0.25">
      <c r="A47" s="191">
        <v>422</v>
      </c>
      <c r="B47" s="192" t="s">
        <v>40</v>
      </c>
      <c r="C47" s="193">
        <v>2000</v>
      </c>
      <c r="D47" s="168">
        <v>0</v>
      </c>
      <c r="E47" s="168">
        <v>0</v>
      </c>
      <c r="F47" s="168">
        <v>4000</v>
      </c>
      <c r="G47" s="168">
        <v>0</v>
      </c>
      <c r="H47" s="168">
        <v>0</v>
      </c>
      <c r="I47" s="168">
        <v>0</v>
      </c>
      <c r="J47" s="168">
        <v>0</v>
      </c>
      <c r="K47" s="168">
        <v>0</v>
      </c>
      <c r="L47" s="168">
        <v>0</v>
      </c>
      <c r="M47" s="168">
        <v>0</v>
      </c>
      <c r="N47" s="168">
        <v>0</v>
      </c>
      <c r="O47" s="168">
        <v>0</v>
      </c>
      <c r="P47" s="168">
        <v>0</v>
      </c>
      <c r="Q47" s="168">
        <v>2000</v>
      </c>
      <c r="R47" s="168">
        <v>-473.72</v>
      </c>
      <c r="S47" s="168">
        <v>0</v>
      </c>
      <c r="T47" s="168">
        <v>0</v>
      </c>
      <c r="U47" s="180">
        <f t="shared" si="0"/>
        <v>5526.28</v>
      </c>
      <c r="V47" s="99"/>
    </row>
    <row r="48" spans="1:22" ht="18.75" customHeight="1" x14ac:dyDescent="0.25">
      <c r="A48" s="170">
        <v>424</v>
      </c>
      <c r="B48" s="194" t="s">
        <v>41</v>
      </c>
      <c r="C48" s="195">
        <v>700</v>
      </c>
      <c r="D48" s="173">
        <v>0</v>
      </c>
      <c r="E48" s="173">
        <v>0</v>
      </c>
      <c r="F48" s="173">
        <v>0</v>
      </c>
      <c r="G48" s="173">
        <v>0</v>
      </c>
      <c r="H48" s="173">
        <v>0</v>
      </c>
      <c r="I48" s="173">
        <v>0</v>
      </c>
      <c r="J48" s="173">
        <v>0</v>
      </c>
      <c r="K48" s="173">
        <v>700</v>
      </c>
      <c r="L48" s="173">
        <v>200</v>
      </c>
      <c r="M48" s="173">
        <v>0</v>
      </c>
      <c r="N48" s="173">
        <v>0</v>
      </c>
      <c r="O48" s="173">
        <v>0</v>
      </c>
      <c r="P48" s="173">
        <v>0</v>
      </c>
      <c r="Q48" s="173">
        <v>0</v>
      </c>
      <c r="R48" s="173">
        <v>0</v>
      </c>
      <c r="S48" s="173">
        <v>0</v>
      </c>
      <c r="T48" s="173">
        <v>0</v>
      </c>
      <c r="U48" s="182">
        <f t="shared" si="0"/>
        <v>900</v>
      </c>
      <c r="V48" s="99"/>
    </row>
    <row r="49" spans="1:22" ht="18" customHeight="1" thickBot="1" x14ac:dyDescent="0.3">
      <c r="A49" s="174">
        <v>426</v>
      </c>
      <c r="B49" s="196" t="s">
        <v>42</v>
      </c>
      <c r="C49" s="197">
        <v>0</v>
      </c>
      <c r="D49" s="177">
        <v>0</v>
      </c>
      <c r="E49" s="177">
        <v>0</v>
      </c>
      <c r="F49" s="177">
        <v>0</v>
      </c>
      <c r="G49" s="177">
        <v>0</v>
      </c>
      <c r="H49" s="177">
        <v>0</v>
      </c>
      <c r="I49" s="177">
        <v>0</v>
      </c>
      <c r="J49" s="177">
        <v>0</v>
      </c>
      <c r="K49" s="177">
        <v>0</v>
      </c>
      <c r="L49" s="177">
        <v>0</v>
      </c>
      <c r="M49" s="177">
        <v>0</v>
      </c>
      <c r="N49" s="177">
        <v>0</v>
      </c>
      <c r="O49" s="177">
        <v>0</v>
      </c>
      <c r="P49" s="177">
        <v>0</v>
      </c>
      <c r="Q49" s="177">
        <v>0</v>
      </c>
      <c r="R49" s="177">
        <v>0</v>
      </c>
      <c r="S49" s="177">
        <v>0</v>
      </c>
      <c r="T49" s="177">
        <v>0</v>
      </c>
      <c r="U49" s="184">
        <f t="shared" si="0"/>
        <v>0</v>
      </c>
      <c r="V49" s="99"/>
    </row>
    <row r="50" spans="1:22" ht="21" thickBot="1" x14ac:dyDescent="0.35">
      <c r="A50" s="198"/>
      <c r="B50" s="199" t="s">
        <v>43</v>
      </c>
      <c r="C50" s="200">
        <v>1793598</v>
      </c>
      <c r="D50" s="200">
        <f>D32+D38+D40</f>
        <v>90000</v>
      </c>
      <c r="E50" s="200">
        <f>E32+E38+E40+E44+E46</f>
        <v>116720</v>
      </c>
      <c r="F50" s="200">
        <f>F32+F42+F44+F46</f>
        <v>8584.92</v>
      </c>
      <c r="G50" s="200">
        <f>G28</f>
        <v>2000</v>
      </c>
      <c r="H50" s="200">
        <v>0</v>
      </c>
      <c r="I50" s="200">
        <f>I28+I32+I46</f>
        <v>143270</v>
      </c>
      <c r="J50" s="200">
        <f>J28+J32</f>
        <v>-18880</v>
      </c>
      <c r="K50" s="200">
        <f>K28+K32+K38+K46+K40</f>
        <v>1428200</v>
      </c>
      <c r="L50" s="200">
        <f>L28+L32+L44+L42+L46</f>
        <v>-458.32000000000016</v>
      </c>
      <c r="M50" s="200">
        <f>M28+M32</f>
        <v>1348</v>
      </c>
      <c r="N50" s="200">
        <f>N32</f>
        <v>20</v>
      </c>
      <c r="O50" s="200">
        <f>O32</f>
        <v>2000</v>
      </c>
      <c r="P50" s="200">
        <f>P32</f>
        <v>-2000</v>
      </c>
      <c r="Q50" s="200">
        <f>Q46</f>
        <v>2000</v>
      </c>
      <c r="R50" s="200">
        <f>R46</f>
        <v>-473.72</v>
      </c>
      <c r="S50" s="200">
        <f>S28+S32</f>
        <v>7642</v>
      </c>
      <c r="T50" s="200">
        <f>T32</f>
        <v>398</v>
      </c>
      <c r="U50" s="201">
        <f t="shared" si="0"/>
        <v>1780370.88</v>
      </c>
      <c r="V50" s="99"/>
    </row>
    <row r="51" spans="1:22" ht="20.25" x14ac:dyDescent="0.3">
      <c r="A51" s="103"/>
      <c r="B51" s="104"/>
      <c r="C51" s="105"/>
      <c r="D51" s="106"/>
      <c r="E51" s="101"/>
      <c r="F51" s="101"/>
      <c r="G51" s="101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99"/>
    </row>
    <row r="52" spans="1:22" ht="20.25" x14ac:dyDescent="0.3">
      <c r="A52" s="103"/>
      <c r="B52" s="104"/>
      <c r="C52" s="105"/>
      <c r="D52" s="106"/>
      <c r="E52" s="101"/>
      <c r="F52" s="101"/>
      <c r="G52" s="101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99"/>
    </row>
    <row r="53" spans="1:22" ht="23.25" x14ac:dyDescent="0.35">
      <c r="A53" s="222" t="s">
        <v>138</v>
      </c>
      <c r="B53" s="222"/>
      <c r="C53" s="222"/>
      <c r="D53" s="222"/>
      <c r="E53" s="222"/>
      <c r="F53" s="222"/>
      <c r="G53" s="222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</row>
    <row r="54" spans="1:22" ht="23.25" x14ac:dyDescent="0.35">
      <c r="A54" s="222"/>
      <c r="B54" s="222"/>
      <c r="C54" s="222"/>
      <c r="D54" s="222"/>
      <c r="E54" s="222"/>
      <c r="F54" s="222"/>
      <c r="G54" s="222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</row>
    <row r="55" spans="1:22" ht="23.25" x14ac:dyDescent="0.35">
      <c r="A55" s="222" t="s">
        <v>139</v>
      </c>
      <c r="B55" s="222"/>
      <c r="C55" s="222"/>
      <c r="D55" s="229"/>
      <c r="E55" s="222"/>
      <c r="F55" s="222"/>
      <c r="G55" s="222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</row>
    <row r="56" spans="1:22" ht="23.25" x14ac:dyDescent="0.35">
      <c r="A56" s="222"/>
      <c r="B56" s="222"/>
      <c r="C56" s="222"/>
      <c r="D56" s="229"/>
      <c r="E56" s="222"/>
      <c r="F56" s="222"/>
      <c r="G56" s="222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</row>
    <row r="57" spans="1:22" ht="23.25" x14ac:dyDescent="0.35">
      <c r="A57" s="222" t="s">
        <v>152</v>
      </c>
      <c r="B57" s="222"/>
      <c r="C57" s="222"/>
      <c r="D57" s="229"/>
      <c r="E57" s="222"/>
      <c r="F57" s="222"/>
      <c r="G57" s="222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</row>
    <row r="58" spans="1:22" ht="23.25" x14ac:dyDescent="0.35">
      <c r="A58" s="222"/>
      <c r="B58" s="222"/>
      <c r="C58" s="222"/>
      <c r="D58" s="229"/>
      <c r="E58" s="222"/>
      <c r="F58" s="222"/>
      <c r="G58" s="222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</row>
    <row r="59" spans="1:22" ht="23.25" x14ac:dyDescent="0.35">
      <c r="A59" s="102" t="s">
        <v>151</v>
      </c>
      <c r="B59" s="222"/>
      <c r="C59" s="222"/>
      <c r="D59" s="229"/>
      <c r="E59" s="222"/>
      <c r="F59" s="222"/>
      <c r="G59" s="222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</row>
    <row r="60" spans="1:22" ht="23.25" x14ac:dyDescent="0.35">
      <c r="A60" s="102" t="s">
        <v>148</v>
      </c>
      <c r="B60" s="222"/>
      <c r="C60" s="222"/>
      <c r="D60" s="222"/>
      <c r="E60" s="222"/>
      <c r="F60" s="222"/>
      <c r="G60" s="222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</row>
    <row r="61" spans="1:22" ht="26.25" customHeight="1" x14ac:dyDescent="0.2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</row>
    <row r="62" spans="1:22" ht="17.25" customHeight="1" x14ac:dyDescent="0.2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</row>
    <row r="63" spans="1:22" ht="18.75" customHeight="1" x14ac:dyDescent="0.2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</row>
    <row r="64" spans="1:22" ht="21.75" customHeight="1" x14ac:dyDescent="0.2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</row>
    <row r="65" spans="1:22" ht="28.5" customHeight="1" x14ac:dyDescent="0.2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</row>
    <row r="66" spans="1:22" ht="27" customHeight="1" x14ac:dyDescent="0.2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</row>
    <row r="67" spans="1:22" ht="20.25" customHeight="1" x14ac:dyDescent="0.2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</row>
    <row r="68" spans="1:22" ht="16.5" customHeight="1" x14ac:dyDescent="0.25"/>
    <row r="69" spans="1:22" ht="17.25" customHeight="1" x14ac:dyDescent="0.25"/>
    <row r="70" spans="1:22" ht="17.25" customHeight="1" x14ac:dyDescent="0.25"/>
    <row r="83" ht="34.5" customHeight="1" x14ac:dyDescent="0.25"/>
    <row r="84" ht="22.5" customHeight="1" x14ac:dyDescent="0.25"/>
    <row r="85" ht="15.75" customHeight="1" x14ac:dyDescent="0.25"/>
    <row r="88" ht="27.75" customHeight="1" x14ac:dyDescent="0.25"/>
    <row r="94" ht="39.75" customHeight="1" x14ac:dyDescent="0.25"/>
    <row r="112" spans="1:22" ht="15.75" x14ac:dyDescent="0.25">
      <c r="A112" s="4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</sheetData>
  <mergeCells count="5">
    <mergeCell ref="U10:V10"/>
    <mergeCell ref="A1:C1"/>
    <mergeCell ref="A2:U2"/>
    <mergeCell ref="U6:V6"/>
    <mergeCell ref="U7:V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5"/>
  <sheetViews>
    <sheetView topLeftCell="A16" zoomScale="75" zoomScaleNormal="75" workbookViewId="0">
      <selection activeCell="A38" sqref="A38"/>
    </sheetView>
  </sheetViews>
  <sheetFormatPr defaultRowHeight="15" x14ac:dyDescent="0.25"/>
  <cols>
    <col min="1" max="1" width="48.28515625" customWidth="1"/>
    <col min="2" max="6" width="20.42578125" customWidth="1"/>
    <col min="7" max="8" width="20.42578125" style="7" customWidth="1"/>
    <col min="9" max="12" width="20.42578125" customWidth="1"/>
    <col min="13" max="14" width="22.7109375" customWidth="1"/>
    <col min="15" max="15" width="20.42578125" customWidth="1"/>
  </cols>
  <sheetData>
    <row r="1" spans="1:16" ht="33" customHeight="1" x14ac:dyDescent="0.3">
      <c r="A1" s="242" t="s">
        <v>63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96"/>
    </row>
    <row r="2" spans="1:16" ht="21" thickBot="1" x14ac:dyDescent="0.35">
      <c r="A2" s="262" t="s">
        <v>154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96"/>
    </row>
    <row r="3" spans="1:16" ht="15.75" thickBot="1" x14ac:dyDescent="0.3">
      <c r="A3" s="203" t="s">
        <v>51</v>
      </c>
      <c r="B3" s="263" t="s">
        <v>140</v>
      </c>
      <c r="C3" s="264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6"/>
      <c r="P3" s="96"/>
    </row>
    <row r="4" spans="1:16" ht="15" customHeight="1" x14ac:dyDescent="0.25">
      <c r="A4" s="204" t="s">
        <v>120</v>
      </c>
      <c r="B4" s="267" t="s">
        <v>23</v>
      </c>
      <c r="C4" s="269" t="s">
        <v>137</v>
      </c>
      <c r="D4" s="269" t="s">
        <v>52</v>
      </c>
      <c r="E4" s="269" t="s">
        <v>137</v>
      </c>
      <c r="F4" s="269" t="s">
        <v>24</v>
      </c>
      <c r="G4" s="271" t="s">
        <v>25</v>
      </c>
      <c r="H4" s="269" t="s">
        <v>137</v>
      </c>
      <c r="I4" s="271" t="s">
        <v>53</v>
      </c>
      <c r="J4" s="269" t="s">
        <v>137</v>
      </c>
      <c r="K4" s="279" t="s">
        <v>81</v>
      </c>
      <c r="L4" s="269" t="s">
        <v>137</v>
      </c>
      <c r="M4" s="273" t="s">
        <v>31</v>
      </c>
      <c r="N4" s="269" t="s">
        <v>137</v>
      </c>
      <c r="O4" s="275" t="s">
        <v>54</v>
      </c>
      <c r="P4" s="96"/>
    </row>
    <row r="5" spans="1:16" ht="123.75" customHeight="1" thickBot="1" x14ac:dyDescent="0.3">
      <c r="A5" s="205" t="s">
        <v>121</v>
      </c>
      <c r="B5" s="268"/>
      <c r="C5" s="281"/>
      <c r="D5" s="270"/>
      <c r="E5" s="281"/>
      <c r="F5" s="270"/>
      <c r="G5" s="272"/>
      <c r="H5" s="281"/>
      <c r="I5" s="272"/>
      <c r="J5" s="281"/>
      <c r="K5" s="280"/>
      <c r="L5" s="281"/>
      <c r="M5" s="274"/>
      <c r="N5" s="281"/>
      <c r="O5" s="276"/>
      <c r="P5" s="96"/>
    </row>
    <row r="6" spans="1:16" ht="46.5" customHeight="1" x14ac:dyDescent="0.25">
      <c r="A6" s="206" t="s">
        <v>122</v>
      </c>
      <c r="B6" s="207"/>
      <c r="C6" s="207"/>
      <c r="D6" s="207"/>
      <c r="E6" s="207"/>
      <c r="F6" s="207"/>
      <c r="G6" s="208">
        <v>1427500</v>
      </c>
      <c r="H6" s="208">
        <v>-4640</v>
      </c>
      <c r="I6" s="208"/>
      <c r="J6" s="208"/>
      <c r="K6" s="208"/>
      <c r="L6" s="208"/>
      <c r="M6" s="207"/>
      <c r="N6" s="233"/>
      <c r="O6" s="209"/>
      <c r="P6" s="96"/>
    </row>
    <row r="7" spans="1:16" ht="32.25" customHeight="1" x14ac:dyDescent="0.25">
      <c r="A7" s="210" t="s">
        <v>124</v>
      </c>
      <c r="B7" s="211"/>
      <c r="C7" s="211"/>
      <c r="D7" s="211"/>
      <c r="E7" s="211"/>
      <c r="F7" s="211"/>
      <c r="G7" s="173">
        <v>2000</v>
      </c>
      <c r="H7" s="173"/>
      <c r="I7" s="173"/>
      <c r="J7" s="173"/>
      <c r="K7" s="173"/>
      <c r="L7" s="173"/>
      <c r="M7" s="211"/>
      <c r="N7" s="234"/>
      <c r="O7" s="212"/>
      <c r="P7" s="96"/>
    </row>
    <row r="8" spans="1:16" ht="46.5" customHeight="1" x14ac:dyDescent="0.25">
      <c r="A8" s="210" t="s">
        <v>123</v>
      </c>
      <c r="B8" s="211"/>
      <c r="C8" s="211"/>
      <c r="D8" s="211"/>
      <c r="E8" s="211"/>
      <c r="F8" s="211"/>
      <c r="G8" s="173">
        <v>700</v>
      </c>
      <c r="H8" s="173">
        <v>4181.68</v>
      </c>
      <c r="I8" s="173"/>
      <c r="J8" s="173"/>
      <c r="K8" s="173"/>
      <c r="L8" s="173"/>
      <c r="M8" s="211"/>
      <c r="N8" s="234"/>
      <c r="O8" s="212"/>
      <c r="P8" s="96"/>
    </row>
    <row r="9" spans="1:16" ht="46.5" customHeight="1" x14ac:dyDescent="0.25">
      <c r="A9" s="210" t="s">
        <v>125</v>
      </c>
      <c r="B9" s="211"/>
      <c r="C9" s="211"/>
      <c r="D9" s="211"/>
      <c r="E9" s="211"/>
      <c r="F9" s="211"/>
      <c r="G9" s="173"/>
      <c r="H9" s="173"/>
      <c r="I9" s="173"/>
      <c r="J9" s="173"/>
      <c r="K9" s="173">
        <v>7642</v>
      </c>
      <c r="L9" s="173"/>
      <c r="M9" s="211"/>
      <c r="N9" s="234"/>
      <c r="O9" s="212"/>
      <c r="P9" s="96"/>
    </row>
    <row r="10" spans="1:16" ht="46.5" customHeight="1" x14ac:dyDescent="0.25">
      <c r="A10" s="210" t="s">
        <v>126</v>
      </c>
      <c r="B10" s="211"/>
      <c r="C10" s="211"/>
      <c r="D10" s="211"/>
      <c r="E10" s="211"/>
      <c r="F10" s="211"/>
      <c r="G10" s="173"/>
      <c r="H10" s="173"/>
      <c r="I10" s="173"/>
      <c r="J10" s="173"/>
      <c r="K10" s="173">
        <v>1348</v>
      </c>
      <c r="L10" s="173"/>
      <c r="M10" s="211"/>
      <c r="N10" s="234"/>
      <c r="O10" s="212"/>
      <c r="P10" s="96"/>
    </row>
    <row r="11" spans="1:16" ht="46.5" customHeight="1" x14ac:dyDescent="0.25">
      <c r="A11" s="210" t="s">
        <v>127</v>
      </c>
      <c r="B11" s="211"/>
      <c r="C11" s="211"/>
      <c r="D11" s="211"/>
      <c r="E11" s="211"/>
      <c r="F11" s="211"/>
      <c r="G11" s="211"/>
      <c r="H11" s="211"/>
      <c r="I11" s="173"/>
      <c r="J11" s="173"/>
      <c r="K11" s="173">
        <v>398</v>
      </c>
      <c r="L11" s="173"/>
      <c r="M11" s="211"/>
      <c r="N11" s="234"/>
      <c r="O11" s="212"/>
      <c r="P11" s="96"/>
    </row>
    <row r="12" spans="1:16" ht="46.5" customHeight="1" x14ac:dyDescent="0.25">
      <c r="A12" s="210" t="s">
        <v>128</v>
      </c>
      <c r="B12" s="211"/>
      <c r="C12" s="211"/>
      <c r="D12" s="211"/>
      <c r="E12" s="211"/>
      <c r="F12" s="211"/>
      <c r="G12" s="211"/>
      <c r="H12" s="211"/>
      <c r="I12" s="173"/>
      <c r="J12" s="173"/>
      <c r="K12" s="173">
        <v>20</v>
      </c>
      <c r="L12" s="173"/>
      <c r="M12" s="211"/>
      <c r="N12" s="234"/>
      <c r="O12" s="212"/>
      <c r="P12" s="96"/>
    </row>
    <row r="13" spans="1:16" ht="28.5" customHeight="1" x14ac:dyDescent="0.25">
      <c r="A13" s="210" t="s">
        <v>129</v>
      </c>
      <c r="B13" s="211"/>
      <c r="C13" s="211"/>
      <c r="D13" s="211">
        <v>500</v>
      </c>
      <c r="E13" s="211">
        <v>-500</v>
      </c>
      <c r="F13" s="211"/>
      <c r="G13" s="211"/>
      <c r="H13" s="211"/>
      <c r="I13" s="173"/>
      <c r="J13" s="173"/>
      <c r="K13" s="173"/>
      <c r="L13" s="173"/>
      <c r="M13" s="211"/>
      <c r="N13" s="234"/>
      <c r="O13" s="212"/>
      <c r="P13" s="96"/>
    </row>
    <row r="14" spans="1:16" ht="36" customHeight="1" x14ac:dyDescent="0.25">
      <c r="A14" s="210" t="s">
        <v>130</v>
      </c>
      <c r="B14" s="211"/>
      <c r="C14" s="211"/>
      <c r="D14" s="211">
        <v>102220</v>
      </c>
      <c r="E14" s="211">
        <v>4992.7700000000004</v>
      </c>
      <c r="F14" s="211"/>
      <c r="G14" s="173"/>
      <c r="H14" s="173"/>
      <c r="I14" s="173"/>
      <c r="J14" s="173"/>
      <c r="K14" s="173"/>
      <c r="L14" s="173"/>
      <c r="M14" s="211"/>
      <c r="N14" s="234"/>
      <c r="O14" s="212"/>
      <c r="P14" s="96"/>
    </row>
    <row r="15" spans="1:16" ht="25.5" customHeight="1" x14ac:dyDescent="0.25">
      <c r="A15" s="210" t="s">
        <v>131</v>
      </c>
      <c r="B15" s="211"/>
      <c r="C15" s="211"/>
      <c r="D15" s="211">
        <v>1500</v>
      </c>
      <c r="E15" s="211">
        <v>200</v>
      </c>
      <c r="F15" s="211"/>
      <c r="G15" s="173"/>
      <c r="H15" s="173"/>
      <c r="I15" s="173"/>
      <c r="J15" s="173"/>
      <c r="K15" s="173"/>
      <c r="L15" s="173"/>
      <c r="M15" s="211"/>
      <c r="N15" s="234"/>
      <c r="O15" s="212"/>
      <c r="P15" s="96"/>
    </row>
    <row r="16" spans="1:16" ht="25.5" customHeight="1" x14ac:dyDescent="0.25">
      <c r="A16" s="210" t="s">
        <v>132</v>
      </c>
      <c r="B16" s="211"/>
      <c r="C16" s="211"/>
      <c r="D16" s="211"/>
      <c r="E16" s="211"/>
      <c r="F16" s="211"/>
      <c r="G16" s="173"/>
      <c r="H16" s="173"/>
      <c r="I16" s="173">
        <v>200</v>
      </c>
      <c r="J16" s="173">
        <v>-200</v>
      </c>
      <c r="K16" s="173"/>
      <c r="L16" s="173"/>
      <c r="M16" s="211"/>
      <c r="N16" s="234"/>
      <c r="O16" s="212"/>
      <c r="P16" s="96"/>
    </row>
    <row r="17" spans="1:16" ht="34.5" customHeight="1" x14ac:dyDescent="0.25">
      <c r="A17" s="210" t="s">
        <v>142</v>
      </c>
      <c r="B17" s="211"/>
      <c r="C17" s="211"/>
      <c r="D17" s="211"/>
      <c r="E17" s="211"/>
      <c r="F17" s="211"/>
      <c r="G17" s="173"/>
      <c r="H17" s="173"/>
      <c r="I17" s="173">
        <v>200</v>
      </c>
      <c r="J17" s="173">
        <v>-200</v>
      </c>
      <c r="K17" s="173"/>
      <c r="L17" s="173"/>
      <c r="M17" s="211"/>
      <c r="N17" s="234"/>
      <c r="O17" s="212"/>
      <c r="P17" s="96"/>
    </row>
    <row r="18" spans="1:16" ht="22.5" customHeight="1" x14ac:dyDescent="0.25">
      <c r="A18" s="210" t="s">
        <v>143</v>
      </c>
      <c r="B18" s="211"/>
      <c r="C18" s="211"/>
      <c r="D18" s="211"/>
      <c r="E18" s="211"/>
      <c r="F18" s="211"/>
      <c r="G18" s="173"/>
      <c r="H18" s="173"/>
      <c r="I18" s="173">
        <v>1400</v>
      </c>
      <c r="J18" s="173">
        <v>-1400</v>
      </c>
      <c r="K18" s="173"/>
      <c r="L18" s="173"/>
      <c r="M18" s="211"/>
      <c r="N18" s="234"/>
      <c r="O18" s="212"/>
      <c r="P18" s="96"/>
    </row>
    <row r="19" spans="1:16" ht="32.25" customHeight="1" x14ac:dyDescent="0.25">
      <c r="A19" s="210" t="s">
        <v>144</v>
      </c>
      <c r="B19" s="211"/>
      <c r="C19" s="211"/>
      <c r="D19" s="211"/>
      <c r="E19" s="211"/>
      <c r="F19" s="211"/>
      <c r="G19" s="173"/>
      <c r="H19" s="173"/>
      <c r="I19" s="173">
        <v>200</v>
      </c>
      <c r="J19" s="173">
        <v>-200</v>
      </c>
      <c r="K19" s="173"/>
      <c r="L19" s="173"/>
      <c r="M19" s="211"/>
      <c r="N19" s="234"/>
      <c r="O19" s="212"/>
      <c r="P19" s="96"/>
    </row>
    <row r="20" spans="1:16" ht="46.5" customHeight="1" x14ac:dyDescent="0.25">
      <c r="A20" s="210" t="s">
        <v>133</v>
      </c>
      <c r="B20" s="211">
        <v>90000</v>
      </c>
      <c r="C20" s="211"/>
      <c r="D20" s="211"/>
      <c r="E20" s="211"/>
      <c r="F20" s="211"/>
      <c r="G20" s="173"/>
      <c r="H20" s="173"/>
      <c r="I20" s="173"/>
      <c r="J20" s="173"/>
      <c r="K20" s="173"/>
      <c r="L20" s="173"/>
      <c r="M20" s="211"/>
      <c r="N20" s="234"/>
      <c r="O20" s="212"/>
      <c r="P20" s="96"/>
    </row>
    <row r="21" spans="1:16" ht="46.5" customHeight="1" x14ac:dyDescent="0.25">
      <c r="A21" s="210" t="s">
        <v>134</v>
      </c>
      <c r="B21" s="211">
        <v>143270</v>
      </c>
      <c r="C21" s="211">
        <v>-18880</v>
      </c>
      <c r="D21" s="211"/>
      <c r="E21" s="211"/>
      <c r="F21" s="211"/>
      <c r="G21" s="173"/>
      <c r="H21" s="173"/>
      <c r="I21" s="173"/>
      <c r="J21" s="173"/>
      <c r="K21" s="173"/>
      <c r="L21" s="173"/>
      <c r="M21" s="211"/>
      <c r="N21" s="234"/>
      <c r="O21" s="212"/>
      <c r="P21" s="96"/>
    </row>
    <row r="22" spans="1:16" ht="18.75" customHeight="1" x14ac:dyDescent="0.25">
      <c r="A22" s="210" t="s">
        <v>135</v>
      </c>
      <c r="B22" s="211"/>
      <c r="C22" s="211"/>
      <c r="D22" s="211">
        <v>500</v>
      </c>
      <c r="E22" s="211"/>
      <c r="F22" s="211"/>
      <c r="G22" s="173"/>
      <c r="H22" s="173"/>
      <c r="I22" s="173"/>
      <c r="J22" s="173"/>
      <c r="K22" s="173"/>
      <c r="L22" s="173"/>
      <c r="M22" s="211"/>
      <c r="N22" s="234"/>
      <c r="O22" s="212"/>
      <c r="P22" s="96"/>
    </row>
    <row r="23" spans="1:16" ht="30.75" customHeight="1" x14ac:dyDescent="0.25">
      <c r="A23" s="210" t="s">
        <v>136</v>
      </c>
      <c r="B23" s="211"/>
      <c r="C23" s="211"/>
      <c r="D23" s="211"/>
      <c r="E23" s="211"/>
      <c r="F23" s="211"/>
      <c r="G23" s="173"/>
      <c r="H23" s="173"/>
      <c r="I23" s="173"/>
      <c r="J23" s="173"/>
      <c r="K23" s="173"/>
      <c r="L23" s="173"/>
      <c r="M23" s="211">
        <v>2000</v>
      </c>
      <c r="N23" s="234">
        <v>-473.72</v>
      </c>
      <c r="O23" s="212"/>
      <c r="P23" s="96"/>
    </row>
    <row r="24" spans="1:16" ht="18.75" customHeight="1" thickBot="1" x14ac:dyDescent="0.3">
      <c r="A24" s="213" t="s">
        <v>55</v>
      </c>
      <c r="B24" s="214">
        <f>SUM(B6:B23)</f>
        <v>233270</v>
      </c>
      <c r="C24" s="214">
        <f>SUM(C6:C23)</f>
        <v>-18880</v>
      </c>
      <c r="D24" s="214">
        <f>SUM(D6:D23)</f>
        <v>104720</v>
      </c>
      <c r="E24" s="214">
        <f>SUM(E6:E23)</f>
        <v>4692.7700000000004</v>
      </c>
      <c r="F24" s="214"/>
      <c r="G24" s="214">
        <f>SUM(G6:G23)</f>
        <v>1430200</v>
      </c>
      <c r="H24" s="214">
        <f>SUM(H6:H23)</f>
        <v>-458.31999999999971</v>
      </c>
      <c r="I24" s="214">
        <f>SUM(I6:I23)</f>
        <v>2000</v>
      </c>
      <c r="J24" s="214">
        <f>SUM(J6:J23)</f>
        <v>-2000</v>
      </c>
      <c r="K24" s="214">
        <f>SUM(K6:K23)</f>
        <v>9408</v>
      </c>
      <c r="L24" s="214"/>
      <c r="M24" s="214">
        <f>SUM(M6:M23)</f>
        <v>2000</v>
      </c>
      <c r="N24" s="235">
        <f>SUM(N6:N23)</f>
        <v>-473.72</v>
      </c>
      <c r="O24" s="215"/>
      <c r="P24" s="96"/>
    </row>
    <row r="25" spans="1:16" ht="30.75" customHeight="1" thickBot="1" x14ac:dyDescent="0.3">
      <c r="A25" s="216"/>
      <c r="B25" s="217" t="s">
        <v>141</v>
      </c>
      <c r="C25" s="217"/>
      <c r="D25" s="244">
        <f>B24+C24+D24+E24+G24+H24+I24+J24+K24+M24+N24</f>
        <v>1764478.73</v>
      </c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5"/>
      <c r="P25" s="96"/>
    </row>
    <row r="26" spans="1:16" x14ac:dyDescent="0.25">
      <c r="A26" s="250" t="s">
        <v>96</v>
      </c>
      <c r="B26" s="251"/>
      <c r="C26" s="277"/>
      <c r="D26" s="254">
        <v>15892.15</v>
      </c>
      <c r="E26" s="255"/>
      <c r="F26" s="256"/>
      <c r="G26" s="218"/>
      <c r="H26" s="218"/>
      <c r="I26" s="219"/>
      <c r="J26" s="219"/>
      <c r="K26" s="219"/>
      <c r="L26" s="219"/>
      <c r="M26" s="219"/>
      <c r="N26" s="219"/>
      <c r="O26" s="219"/>
      <c r="P26" s="96"/>
    </row>
    <row r="27" spans="1:16" ht="15.75" thickBot="1" x14ac:dyDescent="0.3">
      <c r="A27" s="252"/>
      <c r="B27" s="253"/>
      <c r="C27" s="278"/>
      <c r="D27" s="257"/>
      <c r="E27" s="258"/>
      <c r="F27" s="259"/>
      <c r="G27" s="220"/>
      <c r="H27" s="220"/>
      <c r="I27" s="221"/>
      <c r="J27" s="221"/>
      <c r="K27" s="221"/>
      <c r="L27" s="221"/>
      <c r="M27" s="221"/>
      <c r="N27" s="221"/>
      <c r="O27" s="221"/>
      <c r="P27" s="96"/>
    </row>
    <row r="28" spans="1:16" ht="27.75" customHeight="1" thickBot="1" x14ac:dyDescent="0.3">
      <c r="A28" s="260" t="s">
        <v>72</v>
      </c>
      <c r="B28" s="261"/>
      <c r="C28" s="232"/>
      <c r="D28" s="246">
        <f>D25+D26</f>
        <v>1780370.88</v>
      </c>
      <c r="E28" s="247"/>
      <c r="F28" s="248"/>
      <c r="G28" s="218"/>
      <c r="H28" s="218"/>
      <c r="I28" s="219"/>
      <c r="J28" s="219"/>
      <c r="K28" s="219"/>
      <c r="L28" s="219"/>
      <c r="M28" s="219"/>
      <c r="N28" s="219"/>
      <c r="O28" s="219"/>
      <c r="P28" s="96"/>
    </row>
    <row r="29" spans="1:16" ht="15" customHeight="1" x14ac:dyDescent="0.25">
      <c r="A29" s="249"/>
      <c r="B29" s="249"/>
      <c r="C29" s="249"/>
      <c r="D29" s="249"/>
      <c r="E29" s="249"/>
      <c r="F29" s="249"/>
      <c r="G29" s="218"/>
      <c r="H29" s="218"/>
      <c r="I29" s="219"/>
      <c r="J29" s="219"/>
      <c r="K29" s="219"/>
      <c r="L29" s="219"/>
      <c r="M29" s="219"/>
      <c r="N29" s="219"/>
      <c r="O29" s="219"/>
      <c r="P29" s="96"/>
    </row>
    <row r="30" spans="1:16" ht="26.25" x14ac:dyDescent="0.4">
      <c r="A30" s="226"/>
      <c r="B30" s="226"/>
      <c r="C30" s="226"/>
      <c r="D30" s="226"/>
      <c r="E30" s="226"/>
      <c r="F30" s="226"/>
      <c r="G30" s="227"/>
      <c r="H30" s="227"/>
      <c r="I30" s="96"/>
      <c r="J30" s="96"/>
      <c r="K30" s="96"/>
      <c r="L30" s="96"/>
      <c r="M30" s="96"/>
      <c r="N30" s="96"/>
      <c r="O30" s="96"/>
      <c r="P30" s="96"/>
    </row>
    <row r="31" spans="1:16" ht="26.25" x14ac:dyDescent="0.4">
      <c r="A31" s="226" t="s">
        <v>138</v>
      </c>
      <c r="B31" s="226"/>
      <c r="C31" s="226"/>
      <c r="D31" s="226"/>
      <c r="E31" s="226"/>
      <c r="F31" s="226"/>
      <c r="G31" s="227"/>
      <c r="H31" s="227"/>
      <c r="I31" s="96"/>
      <c r="J31" s="96"/>
      <c r="K31" s="96"/>
      <c r="L31" s="96"/>
      <c r="M31" s="96"/>
      <c r="N31" s="96"/>
      <c r="O31" s="96"/>
      <c r="P31" s="96"/>
    </row>
    <row r="32" spans="1:16" ht="26.25" x14ac:dyDescent="0.4">
      <c r="A32" s="226"/>
      <c r="B32" s="226"/>
      <c r="C32" s="226"/>
      <c r="D32" s="226"/>
      <c r="E32" s="226"/>
      <c r="F32" s="226"/>
      <c r="G32" s="227"/>
      <c r="H32" s="227"/>
      <c r="I32" s="96"/>
      <c r="J32" s="96"/>
      <c r="K32" s="96"/>
      <c r="L32" s="96"/>
      <c r="M32" s="96"/>
      <c r="N32" s="96"/>
      <c r="O32" s="96"/>
      <c r="P32" s="96"/>
    </row>
    <row r="33" spans="1:16" ht="26.25" x14ac:dyDescent="0.4">
      <c r="A33" s="226" t="s">
        <v>139</v>
      </c>
      <c r="B33" s="226"/>
      <c r="C33" s="226"/>
      <c r="D33" s="226"/>
      <c r="E33" s="226"/>
      <c r="F33" s="226"/>
      <c r="G33" s="227"/>
      <c r="H33" s="227"/>
      <c r="I33" s="96"/>
      <c r="J33" s="96"/>
      <c r="K33" s="96"/>
      <c r="L33" s="96"/>
      <c r="M33" s="96"/>
      <c r="N33" s="96"/>
      <c r="O33" s="96"/>
      <c r="P33" s="96"/>
    </row>
    <row r="34" spans="1:16" ht="26.25" x14ac:dyDescent="0.4">
      <c r="A34" s="226"/>
      <c r="B34" s="226"/>
      <c r="C34" s="226"/>
      <c r="D34" s="226"/>
      <c r="E34" s="226"/>
      <c r="F34" s="226"/>
      <c r="G34" s="227"/>
      <c r="H34" s="227"/>
      <c r="I34" s="96"/>
      <c r="J34" s="96"/>
      <c r="K34" s="96"/>
      <c r="L34" s="96"/>
      <c r="M34" s="96"/>
      <c r="N34" s="96"/>
      <c r="O34" s="96"/>
      <c r="P34" s="96"/>
    </row>
    <row r="35" spans="1:16" ht="26.25" x14ac:dyDescent="0.4">
      <c r="A35" s="226" t="s">
        <v>152</v>
      </c>
      <c r="B35" s="226"/>
      <c r="C35" s="226"/>
      <c r="D35" s="226"/>
      <c r="E35" s="226"/>
      <c r="F35" s="226"/>
      <c r="G35" s="228"/>
      <c r="H35" s="228"/>
    </row>
    <row r="36" spans="1:16" ht="23.25" x14ac:dyDescent="0.35">
      <c r="A36" s="222"/>
      <c r="B36" s="222"/>
      <c r="C36" s="222"/>
      <c r="D36" s="222"/>
      <c r="E36" s="222"/>
      <c r="F36" s="222"/>
      <c r="G36" s="225"/>
      <c r="H36" s="225"/>
    </row>
    <row r="37" spans="1:16" ht="18.75" x14ac:dyDescent="0.3">
      <c r="A37" s="102" t="s">
        <v>151</v>
      </c>
      <c r="B37" s="102"/>
      <c r="C37" s="102"/>
      <c r="D37" s="102"/>
      <c r="E37" s="102"/>
    </row>
    <row r="38" spans="1:16" ht="18.75" x14ac:dyDescent="0.3">
      <c r="A38" s="102" t="s">
        <v>148</v>
      </c>
    </row>
    <row r="44" spans="1:16" x14ac:dyDescent="0.25">
      <c r="G44" s="223"/>
      <c r="H44" s="223"/>
      <c r="I44" s="224"/>
      <c r="J44" s="224"/>
    </row>
    <row r="45" spans="1:16" x14ac:dyDescent="0.25">
      <c r="G45" s="223"/>
      <c r="H45" s="223"/>
      <c r="I45" s="224"/>
      <c r="J45" s="224"/>
    </row>
  </sheetData>
  <mergeCells count="24">
    <mergeCell ref="C26:C27"/>
    <mergeCell ref="K4:K5"/>
    <mergeCell ref="H4:H5"/>
    <mergeCell ref="N4:N5"/>
    <mergeCell ref="E4:E5"/>
    <mergeCell ref="C4:C5"/>
    <mergeCell ref="L4:L5"/>
    <mergeCell ref="J4:J5"/>
    <mergeCell ref="A1:O1"/>
    <mergeCell ref="D25:O25"/>
    <mergeCell ref="D28:F28"/>
    <mergeCell ref="A29:F29"/>
    <mergeCell ref="A26:B27"/>
    <mergeCell ref="D26:F27"/>
    <mergeCell ref="A28:B28"/>
    <mergeCell ref="A2:O2"/>
    <mergeCell ref="B3:O3"/>
    <mergeCell ref="B4:B5"/>
    <mergeCell ref="D4:D5"/>
    <mergeCell ref="F4:F5"/>
    <mergeCell ref="G4:G5"/>
    <mergeCell ref="I4:I5"/>
    <mergeCell ref="M4:M5"/>
    <mergeCell ref="O4:O5"/>
  </mergeCell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2023-06-12T12:12:04Z</cp:lastPrinted>
  <dcterms:created xsi:type="dcterms:W3CDTF">2013-09-12T11:30:46Z</dcterms:created>
  <dcterms:modified xsi:type="dcterms:W3CDTF">2023-06-21T11:36:29Z</dcterms:modified>
</cp:coreProperties>
</file>