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E92" i="5"/>
  <c r="D184"/>
  <c r="G184"/>
  <c r="I184"/>
  <c r="J184"/>
  <c r="K184"/>
  <c r="L184"/>
  <c r="M184"/>
  <c r="N184"/>
  <c r="E150"/>
  <c r="E139" s="1"/>
  <c r="E112"/>
  <c r="E106"/>
  <c r="E98"/>
  <c r="E84"/>
  <c r="E78"/>
  <c r="E70"/>
  <c r="E54"/>
  <c r="E53" s="1"/>
  <c r="C99"/>
  <c r="C100"/>
  <c r="C101"/>
  <c r="C102"/>
  <c r="C103"/>
  <c r="C104"/>
  <c r="C105"/>
  <c r="C107"/>
  <c r="C108"/>
  <c r="C109"/>
  <c r="C110"/>
  <c r="C111"/>
  <c r="C113"/>
  <c r="C114"/>
  <c r="C115"/>
  <c r="C116"/>
  <c r="C117"/>
  <c r="C118"/>
  <c r="C120"/>
  <c r="C121"/>
  <c r="C122"/>
  <c r="C123"/>
  <c r="C125"/>
  <c r="C126"/>
  <c r="C127"/>
  <c r="C129"/>
  <c r="C130"/>
  <c r="C131"/>
  <c r="C132"/>
  <c r="C133"/>
  <c r="C134"/>
  <c r="C135"/>
  <c r="C136"/>
  <c r="C137"/>
  <c r="C138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60"/>
  <c r="C161"/>
  <c r="C162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97"/>
  <c r="C96"/>
  <c r="C95"/>
  <c r="C94"/>
  <c r="C93"/>
  <c r="C90"/>
  <c r="C89"/>
  <c r="C88"/>
  <c r="C87"/>
  <c r="C86"/>
  <c r="C85"/>
  <c r="C84"/>
  <c r="C83"/>
  <c r="C81"/>
  <c r="C79"/>
  <c r="C76"/>
  <c r="C75"/>
  <c r="C74"/>
  <c r="C72"/>
  <c r="C71"/>
  <c r="C65"/>
  <c r="C64"/>
  <c r="C62"/>
  <c r="C59"/>
  <c r="C58"/>
  <c r="C57"/>
  <c r="C55"/>
  <c r="C51"/>
  <c r="C50"/>
  <c r="C49"/>
  <c r="C48"/>
  <c r="C47"/>
  <c r="C46"/>
  <c r="C45"/>
  <c r="H140"/>
  <c r="H139" s="1"/>
  <c r="H128"/>
  <c r="C128" s="1"/>
  <c r="H124"/>
  <c r="C124" s="1"/>
  <c r="H119"/>
  <c r="C119" s="1"/>
  <c r="H112"/>
  <c r="H106"/>
  <c r="H98"/>
  <c r="C98" s="1"/>
  <c r="H92"/>
  <c r="H78"/>
  <c r="C78" s="1"/>
  <c r="H70"/>
  <c r="H63"/>
  <c r="C63" s="1"/>
  <c r="H54"/>
  <c r="H159"/>
  <c r="F164"/>
  <c r="F163" s="1"/>
  <c r="F159" s="1"/>
  <c r="F91"/>
  <c r="F52" s="1"/>
  <c r="F43" s="1"/>
  <c r="F184" s="1"/>
  <c r="D44"/>
  <c r="C44" s="1"/>
  <c r="C8" i="6"/>
  <c r="E11"/>
  <c r="D11"/>
  <c r="B11"/>
  <c r="E8"/>
  <c r="D8"/>
  <c r="B8"/>
  <c r="B14" s="1"/>
  <c r="D15" i="5"/>
  <c r="C15"/>
  <c r="C159" l="1"/>
  <c r="H53"/>
  <c r="H69"/>
  <c r="H91"/>
  <c r="E69"/>
  <c r="C69" s="1"/>
  <c r="E91"/>
  <c r="C91" s="1"/>
  <c r="C106"/>
  <c r="C139"/>
  <c r="C54"/>
  <c r="C92"/>
  <c r="C164"/>
  <c r="C140"/>
  <c r="C112"/>
  <c r="C70"/>
  <c r="C163"/>
  <c r="B11"/>
  <c r="B12"/>
  <c r="B13"/>
  <c r="H52" l="1"/>
  <c r="H43" s="1"/>
  <c r="H184" s="1"/>
  <c r="C53"/>
  <c r="E52"/>
  <c r="B15"/>
  <c r="E43" l="1"/>
  <c r="C52"/>
  <c r="E184" l="1"/>
  <c r="C43"/>
  <c r="C184" l="1"/>
  <c r="C12" i="6"/>
  <c r="C11" s="1"/>
  <c r="C14" s="1"/>
</calcChain>
</file>

<file path=xl/sharedStrings.xml><?xml version="1.0" encoding="utf-8"?>
<sst xmlns="http://schemas.openxmlformats.org/spreadsheetml/2006/main" count="212" uniqueCount="189">
  <si>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</si>
  <si>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</si>
  <si>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</si>
  <si>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</si>
  <si>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</si>
  <si>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</si>
  <si>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</si>
  <si>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</si>
  <si>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</si>
  <si>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</si>
  <si>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</si>
  <si>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</si>
  <si>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</si>
  <si>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</si>
  <si>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</si>
  <si>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</si>
  <si>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</si>
  <si>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</si>
  <si>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</si>
  <si>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</si>
  <si>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</si>
  <si>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</si>
  <si>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</si>
  <si>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</si>
  <si>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</si>
  <si>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</si>
  <si>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</si>
  <si>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</si>
  <si>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</si>
  <si>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</si>
  <si>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</si>
  <si>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</si>
  <si>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</si>
  <si>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</si>
  <si>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</si>
  <si>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</si>
  <si>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</si>
  <si>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</si>
  <si>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</si>
  <si>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</si>
  <si>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</si>
  <si>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</si>
  <si>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</si>
  <si>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</si>
  <si>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</si>
  <si>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</si>
  <si>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</si>
  <si>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</si>
  <si>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</si>
  <si>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</si>
  <si>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</si>
  <si>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</si>
  <si>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</si>
  <si>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</si>
  <si>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</si>
  <si>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</si>
  <si>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</si>
  <si>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</si>
  <si>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</si>
  <si>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</si>
  <si>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</si>
  <si>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</si>
  <si>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</si>
  <si>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</si>
  <si>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</si>
  <si>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</si>
  <si>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</si>
  <si>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</si>
  <si>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</si>
  <si>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</si>
  <si>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</si>
  <si>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</si>
  <si>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</si>
  <si>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</si>
  <si>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</si>
  <si>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</si>
  <si>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</si>
  <si>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</si>
  <si>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</si>
  <si>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</si>
  <si>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</si>
  <si>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</si>
  <si>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</si>
  <si>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</si>
  <si>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</si>
  <si>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</si>
  <si>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</si>
  <si>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</si>
  <si>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</si>
  <si>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</si>
  <si>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</si>
  <si>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</si>
  <si>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</si>
  <si>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</si>
  <si>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 xml:space="preserve">I. IZMJENE I DOPUNE </t>
  </si>
  <si>
    <t>GLAZBENA ŠKOLA JOSIPA RUNJANINA</t>
  </si>
  <si>
    <t>01 Glazbena škola Josipa Runjanina Vinkovci</t>
  </si>
  <si>
    <t>Vlastiti</t>
  </si>
  <si>
    <t>OPĆI DIO I. IZMJENE I DOPUNE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</si>
  <si>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</si>
  <si>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</si>
  <si>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</si>
  <si>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</si>
  <si>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</si>
  <si>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</si>
  <si>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</si>
  <si>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</si>
  <si>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</si>
  <si>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</si>
  <si>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</si>
  <si>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</si>
  <si>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</si>
  <si>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</si>
  <si>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</si>
  <si>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</si>
  <si>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</si>
  <si>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</si>
  <si>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</si>
  <si>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</si>
  <si>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</si>
  <si>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</si>
  <si>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</si>
  <si>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</si>
  <si>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</si>
  <si>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</si>
  <si>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</si>
  <si>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</si>
  <si>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</si>
  <si>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</si>
  <si>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</si>
  <si>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</si>
  <si>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</si>
  <si>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</si>
  <si>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</si>
  <si>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</si>
  <si>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</si>
  <si>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</si>
  <si>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</si>
  <si>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</si>
  <si>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</si>
  <si>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</si>
  <si>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</si>
  <si>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</si>
  <si>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</si>
  <si>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</si>
  <si>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</si>
  <si>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</si>
  <si>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</si>
  <si>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</si>
  <si>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</si>
  <si>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</si>
  <si>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</si>
  <si>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</si>
  <si>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</si>
  <si>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</si>
  <si>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</si>
  <si>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</si>
  <si>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</si>
  <si>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</si>
  <si>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</si>
  <si>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</si>
  <si>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</si>
  <si>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</si>
  <si>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</si>
  <si>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</si>
  <si>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</si>
  <si>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</si>
  <si>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</si>
  <si>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</si>
  <si>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</si>
  <si>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</si>
  <si>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</si>
  <si>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</si>
  <si>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</si>
  <si>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</si>
  <si>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</si>
  <si>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</si>
  <si>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</si>
  <si>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</si>
  <si>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</si>
  <si>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</si>
  <si>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</si>
  <si>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Plan 2017. od 7.7.2017.</t>
  </si>
  <si>
    <t>Brojčana oznaka i naziv aktivnosti:  01887211</t>
  </si>
  <si>
    <t>Novi plan od 7.7.2017.</t>
  </si>
  <si>
    <t>Ravnatelj:</t>
  </si>
  <si>
    <t xml:space="preserve">(Darko Domaćinović) </t>
  </si>
  <si>
    <t>Datum: 7.7.2017.</t>
  </si>
  <si>
    <t>FINANCIJSKI PLAN GLAZBENE ŠKOLE JOSIPA RUNJANINA ZA 2017. I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</si>
</sst>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2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47">
    <xf numFmtId="0" fontId="0" fillId="0" borderId="0" xfId="0"/>
    <xf numFmtId="0" fontId="5" fillId="0" borderId="0" xfId="1" applyFont="1"/>
    <xf numFmtId="0" fontId="4" fillId="4" borderId="13" xfId="1" applyFont="1" applyFill="1" applyBorder="1"/>
    <xf numFmtId="49" fontId="4" fillId="4" borderId="14" xfId="1" applyNumberFormat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 wrapText="1"/>
    </xf>
    <xf numFmtId="0" fontId="4" fillId="4" borderId="16" xfId="1" applyFont="1" applyFill="1" applyBorder="1"/>
    <xf numFmtId="4" fontId="4" fillId="4" borderId="6" xfId="1" applyNumberFormat="1" applyFont="1" applyFill="1" applyBorder="1" applyAlignment="1">
      <alignment horizontal="right" wrapText="1"/>
    </xf>
    <xf numFmtId="0" fontId="5" fillId="4" borderId="17" xfId="1" applyFont="1" applyFill="1" applyBorder="1"/>
    <xf numFmtId="4" fontId="5" fillId="4" borderId="2" xfId="1" applyNumberFormat="1" applyFont="1" applyFill="1" applyBorder="1" applyAlignment="1">
      <alignment horizontal="right" wrapText="1"/>
    </xf>
    <xf numFmtId="4" fontId="5" fillId="4" borderId="18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0" fontId="4" fillId="4" borderId="17" xfId="1" applyFont="1" applyFill="1" applyBorder="1"/>
    <xf numFmtId="3" fontId="4" fillId="4" borderId="20" xfId="1" applyNumberFormat="1" applyFont="1" applyFill="1" applyBorder="1" applyAlignment="1">
      <alignment horizontal="left"/>
    </xf>
    <xf numFmtId="4" fontId="4" fillId="4" borderId="8" xfId="1" applyNumberFormat="1" applyFont="1" applyFill="1" applyBorder="1" applyAlignment="1">
      <alignment horizontal="right"/>
    </xf>
    <xf numFmtId="4" fontId="4" fillId="4" borderId="21" xfId="1" applyNumberFormat="1" applyFont="1" applyFill="1" applyBorder="1" applyAlignment="1">
      <alignment horizontal="right"/>
    </xf>
    <xf numFmtId="3" fontId="5" fillId="4" borderId="0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right"/>
    </xf>
    <xf numFmtId="3" fontId="5" fillId="4" borderId="22" xfId="1" applyNumberFormat="1" applyFont="1" applyFill="1" applyBorder="1" applyAlignment="1">
      <alignment horizontal="left"/>
    </xf>
    <xf numFmtId="3" fontId="5" fillId="4" borderId="23" xfId="1" applyNumberFormat="1" applyFont="1" applyFill="1" applyBorder="1" applyAlignment="1">
      <alignment horizontal="right" wrapText="1"/>
    </xf>
    <xf numFmtId="3" fontId="5" fillId="4" borderId="24" xfId="1" applyNumberFormat="1" applyFont="1" applyFill="1" applyBorder="1" applyAlignment="1">
      <alignment horizontal="right" wrapText="1"/>
    </xf>
    <xf numFmtId="0" fontId="6" fillId="4" borderId="20" xfId="1" applyNumberFormat="1" applyFont="1" applyFill="1" applyBorder="1" applyAlignment="1">
      <alignment horizontal="left"/>
    </xf>
    <xf numFmtId="4" fontId="7" fillId="4" borderId="8" xfId="1" applyNumberFormat="1" applyFont="1" applyFill="1" applyBorder="1" applyAlignment="1">
      <alignment horizontal="right"/>
    </xf>
    <xf numFmtId="4" fontId="7" fillId="4" borderId="21" xfId="1" applyNumberFormat="1" applyFont="1" applyFill="1" applyBorder="1" applyAlignment="1">
      <alignment horizontal="right"/>
    </xf>
    <xf numFmtId="0" fontId="6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>
      <alignment horizontal="right"/>
    </xf>
    <xf numFmtId="0" fontId="4" fillId="0" borderId="0" xfId="1" applyFont="1" applyBorder="1" applyAlignment="1">
      <alignment wrapText="1"/>
    </xf>
    <xf numFmtId="3" fontId="4" fillId="0" borderId="0" xfId="1" applyNumberFormat="1" applyFont="1" applyBorder="1"/>
    <xf numFmtId="0" fontId="5" fillId="4" borderId="25" xfId="1" applyNumberFormat="1" applyFont="1" applyFill="1" applyBorder="1" applyAlignment="1">
      <alignment horizontal="left" wrapText="1"/>
    </xf>
    <xf numFmtId="4" fontId="5" fillId="4" borderId="26" xfId="1" applyNumberFormat="1" applyFont="1" applyFill="1" applyBorder="1" applyAlignment="1">
      <alignment horizontal="right" wrapText="1"/>
    </xf>
    <xf numFmtId="4" fontId="5" fillId="4" borderId="27" xfId="1" applyNumberFormat="1" applyFont="1" applyFill="1" applyBorder="1" applyAlignment="1">
      <alignment horizontal="right" wrapText="1"/>
    </xf>
    <xf numFmtId="0" fontId="5" fillId="4" borderId="28" xfId="1" applyNumberFormat="1" applyFont="1" applyFill="1" applyBorder="1" applyAlignment="1">
      <alignment horizontal="left"/>
    </xf>
    <xf numFmtId="4" fontId="5" fillId="4" borderId="29" xfId="1" applyNumberFormat="1" applyFont="1" applyFill="1" applyBorder="1" applyAlignment="1">
      <alignment horizontal="right"/>
    </xf>
    <xf numFmtId="4" fontId="5" fillId="4" borderId="30" xfId="1" applyNumberFormat="1" applyFont="1" applyFill="1" applyBorder="1" applyAlignment="1">
      <alignment horizontal="right"/>
    </xf>
    <xf numFmtId="0" fontId="5" fillId="4" borderId="31" xfId="1" applyNumberFormat="1" applyFont="1" applyFill="1" applyBorder="1"/>
    <xf numFmtId="4" fontId="5" fillId="4" borderId="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33" xfId="1" applyNumberFormat="1" applyFont="1" applyFill="1" applyBorder="1" applyAlignment="1">
      <alignment horizontal="right"/>
    </xf>
    <xf numFmtId="0" fontId="8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right"/>
    </xf>
    <xf numFmtId="0" fontId="5" fillId="4" borderId="34" xfId="1" applyNumberFormat="1" applyFont="1" applyFill="1" applyBorder="1" applyAlignment="1">
      <alignment horizontal="left"/>
    </xf>
    <xf numFmtId="4" fontId="4" fillId="4" borderId="35" xfId="1" applyNumberFormat="1" applyFont="1" applyFill="1" applyBorder="1" applyAlignment="1">
      <alignment horizontal="right"/>
    </xf>
    <xf numFmtId="4" fontId="4" fillId="4" borderId="36" xfId="1" applyNumberFormat="1" applyFont="1" applyFill="1" applyBorder="1" applyAlignment="1">
      <alignment horizontal="right"/>
    </xf>
    <xf numFmtId="0" fontId="5" fillId="0" borderId="0" xfId="0" applyFont="1"/>
    <xf numFmtId="4" fontId="5" fillId="4" borderId="0" xfId="1" applyNumberFormat="1" applyFont="1" applyFill="1" applyBorder="1" applyAlignment="1">
      <alignment horizontal="right" wrapText="1"/>
    </xf>
    <xf numFmtId="3" fontId="11" fillId="0" borderId="0" xfId="0" applyNumberFormat="1" applyFont="1"/>
    <xf numFmtId="4" fontId="11" fillId="0" borderId="0" xfId="0" applyNumberFormat="1" applyFont="1"/>
    <xf numFmtId="0" fontId="13" fillId="0" borderId="0" xfId="0" applyFont="1" applyAlignment="1">
      <alignment horizontal="center" wrapText="1"/>
    </xf>
    <xf numFmtId="0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3" fontId="12" fillId="0" borderId="1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4" fontId="13" fillId="0" borderId="0" xfId="0" applyNumberFormat="1" applyFont="1" applyBorder="1"/>
    <xf numFmtId="3" fontId="13" fillId="0" borderId="0" xfId="0" applyNumberFormat="1" applyFont="1" applyBorder="1" applyAlignment="1">
      <alignment wrapText="1"/>
    </xf>
    <xf numFmtId="3" fontId="13" fillId="0" borderId="0" xfId="0" applyNumberFormat="1" applyFont="1"/>
    <xf numFmtId="4" fontId="13" fillId="0" borderId="0" xfId="0" applyNumberFormat="1" applyFont="1"/>
    <xf numFmtId="3" fontId="12" fillId="0" borderId="0" xfId="0" applyNumberFormat="1" applyFont="1" applyAlignment="1">
      <alignment horizontal="left"/>
    </xf>
    <xf numFmtId="3" fontId="12" fillId="0" borderId="0" xfId="0" applyNumberFormat="1" applyFont="1"/>
    <xf numFmtId="4" fontId="12" fillId="0" borderId="0" xfId="0" applyNumberFormat="1" applyFont="1"/>
    <xf numFmtId="3" fontId="13" fillId="0" borderId="0" xfId="0" applyNumberFormat="1" applyFont="1" applyAlignment="1">
      <alignment wrapText="1"/>
    </xf>
    <xf numFmtId="3" fontId="12" fillId="0" borderId="0" xfId="0" quotePrefix="1" applyNumberFormat="1" applyFont="1" applyAlignment="1">
      <alignment horizontal="left"/>
    </xf>
    <xf numFmtId="3" fontId="10" fillId="3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wrapText="1"/>
    </xf>
    <xf numFmtId="4" fontId="12" fillId="0" borderId="2" xfId="0" applyNumberFormat="1" applyFont="1" applyBorder="1" applyAlignment="1">
      <alignment horizontal="right"/>
    </xf>
    <xf numFmtId="4" fontId="12" fillId="3" borderId="2" xfId="2" applyNumberFormat="1" applyFont="1" applyFill="1" applyBorder="1" applyAlignment="1">
      <alignment horizontal="right"/>
    </xf>
    <xf numFmtId="3" fontId="14" fillId="0" borderId="0" xfId="0" applyNumberFormat="1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/>
    </xf>
    <xf numFmtId="3" fontId="14" fillId="4" borderId="0" xfId="0" applyNumberFormat="1" applyFont="1" applyFill="1" applyAlignment="1">
      <alignment horizontal="center" vertical="center"/>
    </xf>
    <xf numFmtId="3" fontId="14" fillId="0" borderId="37" xfId="0" applyNumberFormat="1" applyFont="1" applyBorder="1" applyAlignment="1">
      <alignment horizontal="left" vertical="center" wrapText="1"/>
    </xf>
    <xf numFmtId="4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2" xfId="0" applyNumberFormat="1" applyFont="1" applyBorder="1" applyAlignment="1">
      <alignment horizontal="center" vertical="center" wrapText="1"/>
    </xf>
    <xf numFmtId="4" fontId="12" fillId="0" borderId="2" xfId="0" quotePrefix="1" applyNumberFormat="1" applyFont="1" applyBorder="1" applyAlignment="1">
      <alignment horizontal="right" wrapText="1"/>
    </xf>
    <xf numFmtId="4" fontId="14" fillId="0" borderId="0" xfId="0" applyNumberFormat="1" applyFont="1" applyAlignment="1">
      <alignment horizontal="left" vertical="center" wrapText="1"/>
    </xf>
    <xf numFmtId="3" fontId="12" fillId="0" borderId="2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43" fontId="13" fillId="0" borderId="0" xfId="2" applyFont="1" applyBorder="1"/>
    <xf numFmtId="4" fontId="13" fillId="0" borderId="0" xfId="2" applyNumberFormat="1" applyFont="1" applyBorder="1"/>
    <xf numFmtId="3" fontId="12" fillId="3" borderId="2" xfId="0" applyNumberFormat="1" applyFont="1" applyFill="1" applyBorder="1" applyAlignment="1">
      <alignment horizontal="center"/>
    </xf>
    <xf numFmtId="4" fontId="12" fillId="3" borderId="2" xfId="0" applyNumberFormat="1" applyFont="1" applyFill="1" applyBorder="1"/>
    <xf numFmtId="4" fontId="12" fillId="4" borderId="0" xfId="0" applyNumberFormat="1" applyFont="1" applyFill="1" applyBorder="1"/>
    <xf numFmtId="43" fontId="12" fillId="0" borderId="0" xfId="2" applyFont="1" applyBorder="1"/>
    <xf numFmtId="4" fontId="12" fillId="0" borderId="0" xfId="2" applyNumberFormat="1" applyFont="1" applyBorder="1"/>
    <xf numFmtId="0" fontId="11" fillId="0" borderId="0" xfId="0" applyNumberFormat="1" applyFont="1" applyAlignment="1">
      <alignment horizontal="center"/>
    </xf>
    <xf numFmtId="0" fontId="11" fillId="0" borderId="0" xfId="0" applyNumberFormat="1" applyFont="1"/>
    <xf numFmtId="3" fontId="11" fillId="0" borderId="0" xfId="0" applyNumberFormat="1" applyFont="1" applyAlignment="1">
      <alignment wrapText="1"/>
    </xf>
    <xf numFmtId="3" fontId="12" fillId="0" borderId="0" xfId="0" quotePrefix="1" applyNumberFormat="1" applyFont="1" applyBorder="1" applyAlignment="1">
      <alignment horizontal="left"/>
    </xf>
    <xf numFmtId="4" fontId="12" fillId="0" borderId="0" xfId="0" quotePrefix="1" applyNumberFormat="1" applyFont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/>
    </xf>
    <xf numFmtId="4" fontId="10" fillId="0" borderId="0" xfId="0" quotePrefix="1" applyNumberFormat="1" applyFont="1" applyFill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 wrapText="1"/>
    </xf>
    <xf numFmtId="3" fontId="15" fillId="0" borderId="0" xfId="0" quotePrefix="1" applyNumberFormat="1" applyFont="1" applyFill="1" applyBorder="1" applyAlignment="1">
      <alignment horizontal="left"/>
    </xf>
    <xf numFmtId="0" fontId="12" fillId="0" borderId="0" xfId="0" applyNumberFormat="1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 wrapText="1"/>
    </xf>
    <xf numFmtId="4" fontId="12" fillId="0" borderId="0" xfId="0" applyNumberFormat="1" applyFont="1" applyBorder="1" applyAlignment="1">
      <alignment horizontal="center" wrapText="1"/>
    </xf>
    <xf numFmtId="0" fontId="16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/>
    <xf numFmtId="3" fontId="12" fillId="0" borderId="0" xfId="0" quotePrefix="1" applyNumberFormat="1" applyFont="1" applyFill="1" applyBorder="1" applyAlignment="1">
      <alignment horizontal="left"/>
    </xf>
    <xf numFmtId="3" fontId="12" fillId="0" borderId="0" xfId="0" applyNumberFormat="1" applyFont="1" applyBorder="1"/>
    <xf numFmtId="0" fontId="12" fillId="6" borderId="10" xfId="0" quotePrefix="1" applyNumberFormat="1" applyFont="1" applyFill="1" applyBorder="1" applyAlignment="1">
      <alignment horizontal="center" vertical="center" wrapText="1"/>
    </xf>
    <xf numFmtId="0" fontId="12" fillId="6" borderId="11" xfId="0" applyNumberFormat="1" applyFont="1" applyFill="1" applyBorder="1" applyAlignment="1">
      <alignment horizontal="center" vertical="center" wrapText="1"/>
    </xf>
    <xf numFmtId="4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quotePrefix="1" applyNumberFormat="1" applyFont="1" applyFill="1" applyBorder="1" applyAlignment="1">
      <alignment horizontal="center" vertical="center" wrapText="1"/>
    </xf>
    <xf numFmtId="3" fontId="12" fillId="6" borderId="12" xfId="0" quotePrefix="1" applyNumberFormat="1" applyFont="1" applyFill="1" applyBorder="1" applyAlignment="1">
      <alignment horizontal="center" vertical="center" wrapText="1"/>
    </xf>
    <xf numFmtId="0" fontId="17" fillId="5" borderId="3" xfId="0" quotePrefix="1" applyNumberFormat="1" applyFont="1" applyFill="1" applyBorder="1" applyAlignment="1">
      <alignment horizontal="left" vertical="center" wrapText="1"/>
    </xf>
    <xf numFmtId="0" fontId="17" fillId="5" borderId="4" xfId="0" applyNumberFormat="1" applyFont="1" applyFill="1" applyBorder="1" applyAlignment="1">
      <alignment horizontal="center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3" fontId="11" fillId="4" borderId="0" xfId="0" applyNumberFormat="1" applyFont="1" applyFill="1"/>
    <xf numFmtId="0" fontId="12" fillId="3" borderId="8" xfId="0" applyNumberFormat="1" applyFont="1" applyFill="1" applyBorder="1" applyAlignment="1">
      <alignment horizontal="center"/>
    </xf>
    <xf numFmtId="4" fontId="12" fillId="3" borderId="8" xfId="0" applyNumberFormat="1" applyFont="1" applyFill="1" applyBorder="1"/>
    <xf numFmtId="0" fontId="12" fillId="3" borderId="5" xfId="0" applyNumberFormat="1" applyFont="1" applyFill="1" applyBorder="1" applyAlignment="1">
      <alignment horizontal="center"/>
    </xf>
    <xf numFmtId="4" fontId="12" fillId="3" borderId="5" xfId="0" applyNumberFormat="1" applyFont="1" applyFill="1" applyBorder="1"/>
    <xf numFmtId="4" fontId="12" fillId="3" borderId="4" xfId="0" applyNumberFormat="1" applyFont="1" applyFill="1" applyBorder="1"/>
    <xf numFmtId="3" fontId="16" fillId="3" borderId="0" xfId="0" applyNumberFormat="1" applyFont="1" applyFill="1"/>
    <xf numFmtId="3" fontId="16" fillId="4" borderId="0" xfId="0" applyNumberFormat="1" applyFont="1" applyFill="1"/>
    <xf numFmtId="0" fontId="13" fillId="0" borderId="5" xfId="0" applyNumberFormat="1" applyFont="1" applyBorder="1" applyAlignment="1">
      <alignment horizontal="center"/>
    </xf>
    <xf numFmtId="4" fontId="13" fillId="0" borderId="4" xfId="0" applyNumberFormat="1" applyFont="1" applyBorder="1"/>
    <xf numFmtId="4" fontId="13" fillId="0" borderId="5" xfId="0" applyNumberFormat="1" applyFont="1" applyBorder="1"/>
    <xf numFmtId="0" fontId="12" fillId="3" borderId="2" xfId="0" applyNumberFormat="1" applyFont="1" applyFill="1" applyBorder="1" applyAlignment="1">
      <alignment horizontal="center"/>
    </xf>
    <xf numFmtId="0" fontId="13" fillId="0" borderId="4" xfId="0" applyNumberFormat="1" applyFont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12" fillId="3" borderId="5" xfId="0" applyNumberFormat="1" applyFont="1" applyFill="1" applyBorder="1" applyAlignment="1">
      <alignment horizontal="center" wrapText="1"/>
    </xf>
    <xf numFmtId="0" fontId="13" fillId="7" borderId="5" xfId="0" applyNumberFormat="1" applyFont="1" applyFill="1" applyBorder="1" applyAlignment="1">
      <alignment horizontal="center"/>
    </xf>
    <xf numFmtId="0" fontId="13" fillId="7" borderId="5" xfId="0" applyNumberFormat="1" applyFont="1" applyFill="1" applyBorder="1" applyAlignment="1">
      <alignment horizontal="center" wrapText="1"/>
    </xf>
    <xf numFmtId="4" fontId="13" fillId="7" borderId="5" xfId="0" applyNumberFormat="1" applyFont="1" applyFill="1" applyBorder="1"/>
    <xf numFmtId="3" fontId="11" fillId="7" borderId="0" xfId="0" applyNumberFormat="1" applyFont="1" applyFill="1"/>
    <xf numFmtId="0" fontId="13" fillId="0" borderId="5" xfId="0" applyNumberFormat="1" applyFont="1" applyBorder="1" applyAlignment="1">
      <alignment horizontal="center" wrapText="1"/>
    </xf>
    <xf numFmtId="0" fontId="12" fillId="3" borderId="2" xfId="0" applyNumberFormat="1" applyFont="1" applyFill="1" applyBorder="1" applyAlignment="1">
      <alignment horizontal="center" wrapText="1"/>
    </xf>
    <xf numFmtId="0" fontId="13" fillId="7" borderId="2" xfId="0" applyNumberFormat="1" applyFont="1" applyFill="1" applyBorder="1" applyAlignment="1">
      <alignment horizontal="center"/>
    </xf>
    <xf numFmtId="0" fontId="13" fillId="7" borderId="2" xfId="0" applyNumberFormat="1" applyFont="1" applyFill="1" applyBorder="1" applyAlignment="1">
      <alignment horizontal="center" wrapText="1"/>
    </xf>
    <xf numFmtId="4" fontId="13" fillId="7" borderId="2" xfId="0" applyNumberFormat="1" applyFont="1" applyFill="1" applyBorder="1"/>
    <xf numFmtId="0" fontId="13" fillId="0" borderId="2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 wrapText="1"/>
    </xf>
    <xf numFmtId="4" fontId="13" fillId="4" borderId="5" xfId="0" applyNumberFormat="1" applyFont="1" applyFill="1" applyBorder="1"/>
    <xf numFmtId="4" fontId="13" fillId="0" borderId="2" xfId="0" applyNumberFormat="1" applyFont="1" applyBorder="1"/>
    <xf numFmtId="0" fontId="13" fillId="4" borderId="2" xfId="0" applyNumberFormat="1" applyFont="1" applyFill="1" applyBorder="1" applyAlignment="1">
      <alignment horizontal="center"/>
    </xf>
    <xf numFmtId="0" fontId="13" fillId="4" borderId="2" xfId="0" applyNumberFormat="1" applyFont="1" applyFill="1" applyBorder="1" applyAlignment="1">
      <alignment horizontal="center" wrapText="1"/>
    </xf>
    <xf numFmtId="4" fontId="13" fillId="4" borderId="2" xfId="0" applyNumberFormat="1" applyFont="1" applyFill="1" applyBorder="1"/>
    <xf numFmtId="0" fontId="13" fillId="7" borderId="2" xfId="0" applyNumberFormat="1" applyFont="1" applyFill="1" applyBorder="1"/>
    <xf numFmtId="0" fontId="13" fillId="4" borderId="2" xfId="0" applyNumberFormat="1" applyFont="1" applyFill="1" applyBorder="1"/>
    <xf numFmtId="4" fontId="12" fillId="3" borderId="2" xfId="0" applyNumberFormat="1" applyFont="1" applyFill="1" applyBorder="1" applyAlignment="1">
      <alignment wrapText="1"/>
    </xf>
    <xf numFmtId="0" fontId="13" fillId="7" borderId="4" xfId="0" applyNumberFormat="1" applyFont="1" applyFill="1" applyBorder="1" applyAlignment="1">
      <alignment horizontal="center"/>
    </xf>
    <xf numFmtId="0" fontId="13" fillId="7" borderId="4" xfId="0" applyNumberFormat="1" applyFont="1" applyFill="1" applyBorder="1" applyAlignment="1">
      <alignment horizontal="center" wrapText="1"/>
    </xf>
    <xf numFmtId="4" fontId="13" fillId="7" borderId="4" xfId="0" applyNumberFormat="1" applyFont="1" applyFill="1" applyBorder="1"/>
    <xf numFmtId="3" fontId="16" fillId="7" borderId="0" xfId="0" applyNumberFormat="1" applyFont="1" applyFill="1"/>
    <xf numFmtId="0" fontId="13" fillId="4" borderId="4" xfId="0" applyNumberFormat="1" applyFont="1" applyFill="1" applyBorder="1" applyAlignment="1">
      <alignment horizontal="center"/>
    </xf>
    <xf numFmtId="0" fontId="13" fillId="4" borderId="4" xfId="0" applyNumberFormat="1" applyFont="1" applyFill="1" applyBorder="1" applyAlignment="1">
      <alignment horizontal="center" wrapText="1"/>
    </xf>
    <xf numFmtId="4" fontId="13" fillId="0" borderId="4" xfId="0" applyNumberFormat="1" applyFont="1" applyFill="1" applyBorder="1"/>
    <xf numFmtId="4" fontId="13" fillId="4" borderId="4" xfId="0" applyNumberFormat="1" applyFont="1" applyFill="1" applyBorder="1"/>
    <xf numFmtId="0" fontId="13" fillId="0" borderId="4" xfId="0" applyNumberFormat="1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 wrapText="1"/>
    </xf>
    <xf numFmtId="0" fontId="13" fillId="0" borderId="4" xfId="0" applyNumberFormat="1" applyFont="1" applyBorder="1" applyAlignment="1">
      <alignment horizontal="center" wrapText="1"/>
    </xf>
    <xf numFmtId="3" fontId="13" fillId="7" borderId="2" xfId="0" applyNumberFormat="1" applyFont="1" applyFill="1" applyBorder="1" applyAlignment="1">
      <alignment horizontal="center"/>
    </xf>
    <xf numFmtId="3" fontId="13" fillId="4" borderId="4" xfId="0" applyNumberFormat="1" applyFont="1" applyFill="1" applyBorder="1" applyAlignment="1">
      <alignment horizontal="center"/>
    </xf>
    <xf numFmtId="0" fontId="13" fillId="7" borderId="6" xfId="0" applyNumberFormat="1" applyFont="1" applyFill="1" applyBorder="1" applyAlignment="1">
      <alignment horizontal="center"/>
    </xf>
    <xf numFmtId="4" fontId="13" fillId="7" borderId="6" xfId="0" applyNumberFormat="1" applyFont="1" applyFill="1" applyBorder="1"/>
    <xf numFmtId="0" fontId="13" fillId="0" borderId="7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4" fontId="13" fillId="0" borderId="6" xfId="0" applyNumberFormat="1" applyFont="1" applyBorder="1"/>
    <xf numFmtId="0" fontId="13" fillId="7" borderId="7" xfId="0" applyNumberFormat="1" applyFont="1" applyFill="1" applyBorder="1" applyAlignment="1">
      <alignment horizontal="center"/>
    </xf>
    <xf numFmtId="0" fontId="13" fillId="7" borderId="38" xfId="0" applyNumberFormat="1" applyFont="1" applyFill="1" applyBorder="1" applyAlignment="1">
      <alignment horizontal="center"/>
    </xf>
    <xf numFmtId="0" fontId="17" fillId="5" borderId="3" xfId="0" applyNumberFormat="1" applyFont="1" applyFill="1" applyBorder="1" applyAlignment="1">
      <alignment horizontal="left"/>
    </xf>
    <xf numFmtId="3" fontId="18" fillId="5" borderId="4" xfId="0" applyNumberFormat="1" applyFont="1" applyFill="1" applyBorder="1" applyAlignment="1">
      <alignment horizontal="center"/>
    </xf>
    <xf numFmtId="4" fontId="18" fillId="5" borderId="4" xfId="0" applyNumberFormat="1" applyFont="1" applyFill="1" applyBorder="1"/>
    <xf numFmtId="0" fontId="12" fillId="3" borderId="3" xfId="0" applyNumberFormat="1" applyFont="1" applyFill="1" applyBorder="1" applyAlignment="1">
      <alignment horizontal="center"/>
    </xf>
    <xf numFmtId="3" fontId="12" fillId="3" borderId="4" xfId="0" applyNumberFormat="1" applyFont="1" applyFill="1" applyBorder="1" applyAlignment="1">
      <alignment horizontal="center" wrapText="1"/>
    </xf>
    <xf numFmtId="3" fontId="12" fillId="3" borderId="4" xfId="0" applyNumberFormat="1" applyFont="1" applyFill="1" applyBorder="1" applyAlignment="1">
      <alignment horizontal="center"/>
    </xf>
    <xf numFmtId="0" fontId="13" fillId="4" borderId="3" xfId="0" applyNumberFormat="1" applyFont="1" applyFill="1" applyBorder="1" applyAlignment="1">
      <alignment horizontal="center"/>
    </xf>
    <xf numFmtId="0" fontId="12" fillId="3" borderId="8" xfId="0" applyNumberFormat="1" applyFont="1" applyFill="1" applyBorder="1" applyAlignment="1">
      <alignment horizontal="center" wrapText="1" shrinkToFit="1"/>
    </xf>
    <xf numFmtId="49" fontId="12" fillId="3" borderId="5" xfId="0" applyNumberFormat="1" applyFont="1" applyFill="1" applyBorder="1" applyAlignment="1">
      <alignment horizontal="center" shrinkToFit="1"/>
    </xf>
    <xf numFmtId="49" fontId="13" fillId="7" borderId="5" xfId="0" applyNumberFormat="1" applyFont="1" applyFill="1" applyBorder="1" applyAlignment="1">
      <alignment horizontal="center" shrinkToFit="1"/>
    </xf>
    <xf numFmtId="0" fontId="13" fillId="0" borderId="5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 shrinkToFit="1"/>
    </xf>
    <xf numFmtId="4" fontId="13" fillId="0" borderId="5" xfId="0" applyNumberFormat="1" applyFont="1" applyFill="1" applyBorder="1"/>
    <xf numFmtId="0" fontId="13" fillId="4" borderId="5" xfId="0" applyNumberFormat="1" applyFont="1" applyFill="1" applyBorder="1" applyAlignment="1">
      <alignment horizontal="center"/>
    </xf>
    <xf numFmtId="49" fontId="13" fillId="4" borderId="5" xfId="0" applyNumberFormat="1" applyFont="1" applyFill="1" applyBorder="1" applyAlignment="1">
      <alignment horizontal="center" shrinkToFit="1"/>
    </xf>
    <xf numFmtId="49" fontId="12" fillId="3" borderId="2" xfId="0" applyNumberFormat="1" applyFont="1" applyFill="1" applyBorder="1" applyAlignment="1">
      <alignment horizontal="center" shrinkToFit="1"/>
    </xf>
    <xf numFmtId="49" fontId="13" fillId="7" borderId="2" xfId="0" applyNumberFormat="1" applyFont="1" applyFill="1" applyBorder="1" applyAlignment="1">
      <alignment horizontal="center" shrinkToFit="1"/>
    </xf>
    <xf numFmtId="4" fontId="12" fillId="7" borderId="2" xfId="0" applyNumberFormat="1" applyFont="1" applyFill="1" applyBorder="1"/>
    <xf numFmtId="49" fontId="13" fillId="4" borderId="2" xfId="0" applyNumberFormat="1" applyFont="1" applyFill="1" applyBorder="1" applyAlignment="1">
      <alignment horizontal="center" shrinkToFit="1"/>
    </xf>
    <xf numFmtId="4" fontId="12" fillId="4" borderId="2" xfId="0" applyNumberFormat="1" applyFont="1" applyFill="1" applyBorder="1"/>
    <xf numFmtId="49" fontId="13" fillId="0" borderId="2" xfId="0" applyNumberFormat="1" applyFont="1" applyBorder="1" applyAlignment="1">
      <alignment horizontal="center" shrinkToFit="1"/>
    </xf>
    <xf numFmtId="0" fontId="13" fillId="3" borderId="2" xfId="0" applyNumberFormat="1" applyFont="1" applyFill="1" applyBorder="1" applyAlignment="1">
      <alignment horizontal="center"/>
    </xf>
    <xf numFmtId="0" fontId="12" fillId="3" borderId="2" xfId="0" quotePrefix="1" applyNumberFormat="1" applyFont="1" applyFill="1" applyBorder="1" applyAlignment="1">
      <alignment horizontal="center" vertical="justify"/>
    </xf>
    <xf numFmtId="0" fontId="13" fillId="4" borderId="0" xfId="0" applyNumberFormat="1" applyFont="1" applyFill="1" applyBorder="1" applyAlignment="1">
      <alignment horizontal="center"/>
    </xf>
    <xf numFmtId="0" fontId="12" fillId="4" borderId="0" xfId="0" quotePrefix="1" applyNumberFormat="1" applyFont="1" applyFill="1" applyBorder="1" applyAlignment="1">
      <alignment horizontal="center" vertical="justify"/>
    </xf>
    <xf numFmtId="3" fontId="12" fillId="4" borderId="0" xfId="0" applyNumberFormat="1" applyFont="1" applyFill="1" applyBorder="1"/>
    <xf numFmtId="0" fontId="13" fillId="0" borderId="0" xfId="0" applyNumberFormat="1" applyFont="1" applyBorder="1"/>
    <xf numFmtId="3" fontId="12" fillId="0" borderId="0" xfId="0" applyNumberFormat="1" applyFont="1" applyBorder="1" applyAlignment="1"/>
    <xf numFmtId="3" fontId="19" fillId="0" borderId="0" xfId="0" applyNumberFormat="1" applyFont="1"/>
    <xf numFmtId="4" fontId="12" fillId="0" borderId="0" xfId="0" applyNumberFormat="1" applyFont="1" applyBorder="1"/>
    <xf numFmtId="3" fontId="12" fillId="0" borderId="0" xfId="0" applyNumberFormat="1" applyFont="1" applyBorder="1" applyAlignment="1">
      <alignment horizontal="center"/>
    </xf>
    <xf numFmtId="3" fontId="13" fillId="0" borderId="1" xfId="0" applyNumberFormat="1" applyFont="1" applyBorder="1"/>
    <xf numFmtId="0" fontId="13" fillId="0" borderId="1" xfId="0" applyNumberFormat="1" applyFont="1" applyBorder="1" applyAlignment="1">
      <alignment horizontal="center"/>
    </xf>
    <xf numFmtId="0" fontId="13" fillId="0" borderId="0" xfId="0" applyNumberFormat="1" applyFont="1"/>
    <xf numFmtId="3" fontId="20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left" indent="1"/>
    </xf>
    <xf numFmtId="4" fontId="13" fillId="0" borderId="0" xfId="0" applyNumberFormat="1" applyFont="1" applyBorder="1" applyAlignment="1">
      <alignment horizontal="left" indent="1"/>
    </xf>
    <xf numFmtId="4" fontId="12" fillId="3" borderId="9" xfId="0" applyNumberFormat="1" applyFont="1" applyFill="1" applyBorder="1"/>
    <xf numFmtId="4" fontId="12" fillId="3" borderId="6" xfId="0" applyNumberFormat="1" applyFont="1" applyFill="1" applyBorder="1"/>
    <xf numFmtId="4" fontId="13" fillId="3" borderId="5" xfId="0" applyNumberFormat="1" applyFont="1" applyFill="1" applyBorder="1"/>
    <xf numFmtId="4" fontId="13" fillId="3" borderId="4" xfId="0" applyNumberFormat="1" applyFont="1" applyFill="1" applyBorder="1"/>
    <xf numFmtId="4" fontId="12" fillId="3" borderId="5" xfId="0" applyNumberFormat="1" applyFont="1" applyFill="1" applyBorder="1" applyAlignment="1">
      <alignment wrapText="1"/>
    </xf>
    <xf numFmtId="4" fontId="13" fillId="7" borderId="5" xfId="0" applyNumberFormat="1" applyFont="1" applyFill="1" applyBorder="1" applyAlignment="1">
      <alignment wrapText="1"/>
    </xf>
    <xf numFmtId="4" fontId="13" fillId="0" borderId="5" xfId="0" applyNumberFormat="1" applyFont="1" applyBorder="1" applyAlignment="1">
      <alignment wrapText="1"/>
    </xf>
    <xf numFmtId="4" fontId="13" fillId="8" borderId="5" xfId="0" applyNumberFormat="1" applyFont="1" applyFill="1" applyBorder="1" applyAlignment="1">
      <alignment wrapText="1"/>
    </xf>
    <xf numFmtId="4" fontId="13" fillId="8" borderId="5" xfId="0" applyNumberFormat="1" applyFont="1" applyFill="1" applyBorder="1"/>
    <xf numFmtId="4" fontId="13" fillId="7" borderId="2" xfId="0" applyNumberFormat="1" applyFont="1" applyFill="1" applyBorder="1" applyAlignment="1">
      <alignment wrapText="1"/>
    </xf>
    <xf numFmtId="4" fontId="13" fillId="0" borderId="2" xfId="0" applyNumberFormat="1" applyFont="1" applyBorder="1" applyAlignment="1">
      <alignment wrapText="1"/>
    </xf>
    <xf numFmtId="4" fontId="13" fillId="3" borderId="2" xfId="0" applyNumberFormat="1" applyFont="1" applyFill="1" applyBorder="1"/>
    <xf numFmtId="4" fontId="13" fillId="4" borderId="2" xfId="0" applyNumberFormat="1" applyFont="1" applyFill="1" applyBorder="1" applyAlignment="1">
      <alignment wrapText="1"/>
    </xf>
    <xf numFmtId="4" fontId="13" fillId="7" borderId="4" xfId="0" applyNumberFormat="1" applyFont="1" applyFill="1" applyBorder="1" applyAlignment="1">
      <alignment wrapText="1"/>
    </xf>
    <xf numFmtId="4" fontId="13" fillId="4" borderId="4" xfId="0" applyNumberFormat="1" applyFont="1" applyFill="1" applyBorder="1" applyAlignment="1">
      <alignment wrapText="1"/>
    </xf>
    <xf numFmtId="4" fontId="13" fillId="0" borderId="4" xfId="0" applyNumberFormat="1" applyFont="1" applyFill="1" applyBorder="1" applyAlignment="1">
      <alignment wrapText="1"/>
    </xf>
    <xf numFmtId="4" fontId="13" fillId="0" borderId="4" xfId="0" applyNumberFormat="1" applyFont="1" applyBorder="1" applyAlignment="1">
      <alignment wrapText="1"/>
    </xf>
    <xf numFmtId="4" fontId="13" fillId="7" borderId="6" xfId="0" applyNumberFormat="1" applyFont="1" applyFill="1" applyBorder="1" applyAlignment="1">
      <alignment wrapText="1"/>
    </xf>
    <xf numFmtId="4" fontId="13" fillId="0" borderId="6" xfId="0" applyNumberFormat="1" applyFont="1" applyBorder="1" applyAlignment="1">
      <alignment wrapText="1"/>
    </xf>
    <xf numFmtId="4" fontId="13" fillId="3" borderId="6" xfId="0" applyNumberFormat="1" applyFont="1" applyFill="1" applyBorder="1"/>
    <xf numFmtId="0" fontId="13" fillId="8" borderId="2" xfId="0" applyNumberFormat="1" applyFont="1" applyFill="1" applyBorder="1" applyAlignment="1">
      <alignment horizontal="center"/>
    </xf>
    <xf numFmtId="4" fontId="13" fillId="3" borderId="8" xfId="0" applyNumberFormat="1" applyFont="1" applyFill="1" applyBorder="1"/>
    <xf numFmtId="4" fontId="13" fillId="3" borderId="23" xfId="0" applyNumberFormat="1" applyFont="1" applyFill="1" applyBorder="1"/>
    <xf numFmtId="4" fontId="18" fillId="5" borderId="2" xfId="0" applyNumberFormat="1" applyFont="1" applyFill="1" applyBorder="1"/>
    <xf numFmtId="3" fontId="11" fillId="4" borderId="0" xfId="0" applyNumberFormat="1" applyFont="1" applyFill="1" applyAlignment="1">
      <alignment wrapText="1"/>
    </xf>
    <xf numFmtId="3" fontId="20" fillId="0" borderId="39" xfId="0" applyNumberFormat="1" applyFont="1" applyBorder="1" applyAlignment="1">
      <alignment horizontal="center"/>
    </xf>
    <xf numFmtId="3" fontId="14" fillId="0" borderId="37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left"/>
    </xf>
    <xf numFmtId="0" fontId="12" fillId="2" borderId="40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10" fillId="2" borderId="40" xfId="0" applyNumberFormat="1" applyFont="1" applyFill="1" applyBorder="1" applyAlignment="1">
      <alignment horizontal="center"/>
    </xf>
    <xf numFmtId="0" fontId="10" fillId="2" borderId="41" xfId="0" applyNumberFormat="1" applyFont="1" applyFill="1" applyBorder="1" applyAlignment="1">
      <alignment horizontal="center"/>
    </xf>
    <xf numFmtId="0" fontId="10" fillId="2" borderId="42" xfId="0" applyNumberFormat="1" applyFont="1" applyFill="1" applyBorder="1" applyAlignment="1">
      <alignment horizontal="center"/>
    </xf>
    <xf numFmtId="3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3" fontId="14" fillId="0" borderId="37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 wrapText="1"/>
    </xf>
    <xf numFmtId="0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191"/>
  <sheetViews>
    <sheetView tabSelected="1" zoomScale="60" zoomScaleNormal="60" workbookViewId="0">
      <selection activeCell="T141" sqref="T141"/>
    </sheetView>
  </sheetViews>
  <sheetFormatPr defaultColWidth="19.42578125" defaultRowHeight="18.75"/>
  <cols>
    <col min="1" max="1" width="20.7109375" style="87" customWidth="1"/>
    <col min="2" max="2" width="39.5703125" style="88" customWidth="1"/>
    <col min="3" max="3" width="19.42578125" style="45"/>
    <col min="4" max="4" width="19.42578125" style="89"/>
    <col min="5" max="8" width="19.42578125" style="44"/>
    <col min="9" max="9" width="19.42578125" style="45"/>
    <col min="10" max="14" width="19.42578125" style="44"/>
    <col min="15" max="15" width="21.140625" style="44" bestFit="1" customWidth="1"/>
    <col min="16" max="16" width="19.42578125" style="44"/>
    <col min="17" max="58" width="19.42578125" style="113"/>
    <col min="59" max="16384" width="19.42578125" style="44"/>
  </cols>
  <sheetData>
    <row r="1" spans="1:16" ht="15.75" customHeight="1" thickBot="1">
      <c r="A1" s="235" t="s">
        <v>95</v>
      </c>
      <c r="B1" s="236"/>
      <c r="C1" s="236"/>
      <c r="D1" s="237"/>
      <c r="O1" s="233" t="s">
        <v>13</v>
      </c>
      <c r="P1" s="234"/>
    </row>
    <row r="2" spans="1:16" ht="20.25" customHeight="1">
      <c r="A2" s="243" t="s">
        <v>79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46"/>
      <c r="P2" s="46"/>
    </row>
    <row r="3" spans="1:16" ht="20.25" customHeight="1">
      <c r="A3" s="47"/>
      <c r="B3" s="240" t="s">
        <v>94</v>
      </c>
      <c r="C3" s="240"/>
      <c r="D3" s="240"/>
      <c r="E3" s="240"/>
      <c r="F3" s="240"/>
      <c r="G3" s="240"/>
      <c r="H3" s="240"/>
      <c r="I3" s="240"/>
      <c r="J3" s="48"/>
      <c r="K3" s="46"/>
      <c r="L3" s="46"/>
      <c r="M3" s="46"/>
      <c r="N3" s="46"/>
      <c r="O3" s="46"/>
      <c r="P3" s="46"/>
    </row>
    <row r="4" spans="1:16" ht="18" customHeight="1">
      <c r="A4" s="49" t="s">
        <v>14</v>
      </c>
      <c r="B4" s="50"/>
      <c r="C4" s="51"/>
      <c r="D4" s="52"/>
      <c r="E4" s="53"/>
      <c r="F4" s="53"/>
      <c r="G4" s="53"/>
      <c r="H4" s="53"/>
      <c r="I4" s="54"/>
      <c r="J4" s="53"/>
      <c r="K4" s="53"/>
      <c r="L4" s="53"/>
      <c r="M4" s="53"/>
      <c r="N4" s="53"/>
    </row>
    <row r="5" spans="1:16" ht="22.5" customHeight="1">
      <c r="A5" s="55" t="s">
        <v>95</v>
      </c>
      <c r="B5" s="56"/>
      <c r="C5" s="57"/>
      <c r="D5" s="58"/>
      <c r="E5" s="53"/>
      <c r="F5" s="53"/>
      <c r="G5" s="53"/>
      <c r="H5" s="53"/>
      <c r="I5" s="54"/>
      <c r="J5" s="53"/>
      <c r="K5" s="53"/>
      <c r="L5" s="53"/>
      <c r="M5" s="53"/>
      <c r="N5" s="53"/>
    </row>
    <row r="6" spans="1:16" ht="16.5" customHeight="1">
      <c r="A6" s="59"/>
      <c r="B6" s="53"/>
      <c r="C6" s="54"/>
      <c r="D6" s="58"/>
      <c r="E6" s="53"/>
      <c r="F6" s="53"/>
      <c r="G6" s="53"/>
      <c r="H6" s="53"/>
      <c r="I6" s="54"/>
      <c r="J6" s="53"/>
      <c r="K6" s="53"/>
      <c r="L6" s="53"/>
      <c r="M6" s="53"/>
      <c r="N6" s="53"/>
    </row>
    <row r="7" spans="1:16" ht="36">
      <c r="A7" s="60" t="s">
        <v>15</v>
      </c>
      <c r="B7" s="61" t="s">
        <v>80</v>
      </c>
      <c r="C7" s="62" t="s">
        <v>66</v>
      </c>
      <c r="D7" s="63" t="s">
        <v>81</v>
      </c>
      <c r="E7" s="241" t="s">
        <v>106</v>
      </c>
      <c r="F7" s="238"/>
      <c r="G7" s="238"/>
      <c r="H7" s="238"/>
      <c r="I7" s="238"/>
      <c r="J7" s="238"/>
      <c r="K7" s="238"/>
      <c r="L7" s="65"/>
      <c r="M7" s="238"/>
      <c r="N7" s="238"/>
      <c r="O7" s="238"/>
      <c r="P7" s="238"/>
    </row>
    <row r="8" spans="1:16" ht="36.75">
      <c r="A8" s="66" t="s">
        <v>9</v>
      </c>
      <c r="B8" s="67">
        <v>4914911</v>
      </c>
      <c r="C8" s="68">
        <v>4396499</v>
      </c>
      <c r="D8" s="68">
        <v>4512499</v>
      </c>
      <c r="E8" s="241"/>
      <c r="F8" s="238"/>
      <c r="G8" s="238"/>
      <c r="H8" s="242"/>
      <c r="I8" s="242"/>
      <c r="J8" s="242"/>
      <c r="K8" s="242"/>
      <c r="L8" s="70"/>
      <c r="M8" s="239"/>
      <c r="N8" s="239"/>
      <c r="O8" s="239"/>
      <c r="P8" s="239"/>
    </row>
    <row r="9" spans="1:16" ht="54.75">
      <c r="A9" s="66" t="s">
        <v>63</v>
      </c>
      <c r="B9" s="67">
        <v>700</v>
      </c>
      <c r="C9" s="68">
        <v>700</v>
      </c>
      <c r="D9" s="68">
        <v>700</v>
      </c>
      <c r="E9" s="241" t="s">
        <v>183</v>
      </c>
      <c r="F9" s="238"/>
      <c r="G9" s="238"/>
      <c r="H9" s="238"/>
      <c r="I9" s="238"/>
      <c r="J9" s="238"/>
      <c r="K9" s="238"/>
      <c r="L9" s="71"/>
      <c r="M9" s="239"/>
      <c r="N9" s="239"/>
      <c r="O9" s="239"/>
      <c r="P9" s="239"/>
    </row>
    <row r="10" spans="1:16">
      <c r="A10" s="66" t="s">
        <v>180</v>
      </c>
      <c r="B10" s="67">
        <v>746051.95</v>
      </c>
      <c r="C10" s="68">
        <v>600000</v>
      </c>
      <c r="D10" s="68">
        <v>600000</v>
      </c>
      <c r="E10" s="72"/>
      <c r="F10" s="64"/>
      <c r="G10" s="64"/>
      <c r="H10" s="64"/>
      <c r="I10" s="73"/>
      <c r="J10" s="64"/>
      <c r="K10" s="64"/>
      <c r="L10" s="71"/>
      <c r="M10" s="74"/>
      <c r="N10" s="74"/>
      <c r="O10" s="74"/>
      <c r="P10" s="74"/>
    </row>
    <row r="11" spans="1:16" ht="54">
      <c r="A11" s="75" t="s">
        <v>8</v>
      </c>
      <c r="B11" s="76">
        <f>J184</f>
        <v>80000</v>
      </c>
      <c r="C11" s="68">
        <v>0</v>
      </c>
      <c r="D11" s="68">
        <v>0</v>
      </c>
      <c r="E11" s="241" t="s">
        <v>107</v>
      </c>
      <c r="F11" s="238"/>
      <c r="G11" s="238"/>
      <c r="H11" s="242"/>
      <c r="I11" s="242"/>
      <c r="J11" s="242"/>
      <c r="K11" s="242"/>
      <c r="L11" s="71"/>
      <c r="M11" s="239"/>
      <c r="N11" s="239"/>
      <c r="O11" s="239"/>
      <c r="P11" s="239"/>
    </row>
    <row r="12" spans="1:16" ht="36">
      <c r="A12" s="75" t="s">
        <v>65</v>
      </c>
      <c r="B12" s="76">
        <f>I184</f>
        <v>73700.62</v>
      </c>
      <c r="C12" s="68">
        <v>0</v>
      </c>
      <c r="D12" s="68">
        <v>0</v>
      </c>
      <c r="E12" s="64"/>
      <c r="F12" s="64"/>
      <c r="G12" s="64"/>
      <c r="H12" s="69"/>
      <c r="I12" s="77"/>
      <c r="J12" s="69"/>
      <c r="K12" s="69"/>
      <c r="L12" s="70"/>
      <c r="M12" s="74"/>
      <c r="N12" s="74"/>
      <c r="O12" s="74"/>
      <c r="P12" s="74"/>
    </row>
    <row r="13" spans="1:16">
      <c r="A13" s="78" t="s">
        <v>1</v>
      </c>
      <c r="B13" s="67">
        <f>L184</f>
        <v>0</v>
      </c>
      <c r="C13" s="68">
        <v>0</v>
      </c>
      <c r="D13" s="68">
        <v>0</v>
      </c>
      <c r="E13" s="230" t="s">
        <v>108</v>
      </c>
      <c r="F13" s="231"/>
      <c r="G13" s="231"/>
      <c r="H13" s="232"/>
      <c r="I13" s="232"/>
      <c r="J13" s="232"/>
      <c r="K13" s="232"/>
      <c r="L13" s="79"/>
      <c r="M13" s="232"/>
      <c r="N13" s="232"/>
      <c r="O13" s="232"/>
      <c r="P13" s="232"/>
    </row>
    <row r="14" spans="1:16">
      <c r="A14" s="78" t="s">
        <v>12</v>
      </c>
      <c r="B14" s="67">
        <v>30000</v>
      </c>
      <c r="C14" s="68">
        <v>30000</v>
      </c>
      <c r="D14" s="68">
        <v>30000</v>
      </c>
      <c r="E14" s="53"/>
      <c r="F14" s="53"/>
      <c r="G14" s="53"/>
      <c r="H14" s="80"/>
      <c r="I14" s="81"/>
      <c r="J14" s="80"/>
      <c r="K14" s="53"/>
      <c r="L14" s="53"/>
      <c r="M14" s="53"/>
      <c r="N14" s="53"/>
    </row>
    <row r="15" spans="1:16">
      <c r="A15" s="82" t="s">
        <v>16</v>
      </c>
      <c r="B15" s="83">
        <f>SUM(B8:B14)</f>
        <v>5845363.5700000003</v>
      </c>
      <c r="C15" s="83">
        <f>SUM(C8:C14)</f>
        <v>5027199</v>
      </c>
      <c r="D15" s="83">
        <f>SUM(D8:D14)</f>
        <v>5143199</v>
      </c>
      <c r="E15" s="53"/>
      <c r="F15" s="53"/>
      <c r="G15" s="53"/>
      <c r="H15" s="85"/>
      <c r="I15" s="86"/>
      <c r="J15" s="85"/>
      <c r="K15" s="53"/>
      <c r="L15" s="53"/>
      <c r="M15" s="53"/>
      <c r="N15" s="53"/>
    </row>
    <row r="16" spans="1:16" ht="30.75" customHeight="1">
      <c r="M16" s="53"/>
      <c r="N16" s="53"/>
    </row>
    <row r="17" spans="1:14" ht="30.75" customHeight="1">
      <c r="M17" s="53"/>
      <c r="N17" s="53"/>
    </row>
    <row r="18" spans="1:14" ht="30.75" customHeight="1">
      <c r="M18" s="53"/>
      <c r="N18" s="53"/>
    </row>
    <row r="19" spans="1:14" ht="30.75" customHeight="1">
      <c r="M19" s="53"/>
      <c r="N19" s="53"/>
    </row>
    <row r="20" spans="1:14" ht="30.75" customHeight="1">
      <c r="M20" s="53"/>
      <c r="N20" s="53"/>
    </row>
    <row r="21" spans="1:14" ht="30.75" customHeight="1">
      <c r="M21" s="53"/>
      <c r="N21" s="53"/>
    </row>
    <row r="22" spans="1:14" ht="30.75" customHeight="1">
      <c r="M22" s="53"/>
      <c r="N22" s="53"/>
    </row>
    <row r="23" spans="1:14" ht="30.75" customHeight="1">
      <c r="M23" s="53"/>
      <c r="N23" s="53"/>
    </row>
    <row r="24" spans="1:14">
      <c r="A24" s="90"/>
      <c r="B24" s="90"/>
      <c r="C24" s="91"/>
      <c r="D24" s="90"/>
      <c r="E24" s="90"/>
      <c r="F24" s="90"/>
      <c r="G24" s="90"/>
      <c r="H24" s="90"/>
      <c r="I24" s="91"/>
      <c r="J24" s="90"/>
      <c r="K24" s="90"/>
      <c r="L24" s="90"/>
      <c r="M24" s="90"/>
      <c r="N24" s="90"/>
    </row>
    <row r="25" spans="1:14">
      <c r="A25" s="90"/>
      <c r="B25" s="90"/>
      <c r="C25" s="91"/>
      <c r="D25" s="90"/>
      <c r="E25" s="90"/>
      <c r="F25" s="90"/>
      <c r="G25" s="90"/>
      <c r="H25" s="90"/>
      <c r="I25" s="91"/>
      <c r="J25" s="90"/>
      <c r="K25" s="90"/>
      <c r="L25" s="90"/>
      <c r="M25" s="90"/>
      <c r="N25" s="90"/>
    </row>
    <row r="26" spans="1:14">
      <c r="A26" s="90"/>
      <c r="B26" s="90"/>
      <c r="C26" s="91"/>
      <c r="D26" s="90"/>
      <c r="E26" s="90"/>
      <c r="F26" s="90"/>
      <c r="G26" s="90"/>
      <c r="H26" s="90"/>
      <c r="I26" s="91"/>
      <c r="J26" s="90"/>
      <c r="K26" s="90"/>
      <c r="L26" s="90"/>
      <c r="M26" s="90"/>
      <c r="N26" s="90"/>
    </row>
    <row r="27" spans="1:14">
      <c r="A27" s="90"/>
      <c r="B27" s="90"/>
      <c r="C27" s="91"/>
      <c r="D27" s="90"/>
      <c r="E27" s="90"/>
      <c r="F27" s="90"/>
      <c r="G27" s="90"/>
      <c r="H27" s="90"/>
      <c r="I27" s="91"/>
      <c r="J27" s="90"/>
      <c r="K27" s="90"/>
      <c r="L27" s="90"/>
      <c r="M27" s="90"/>
      <c r="N27" s="90"/>
    </row>
    <row r="28" spans="1:14">
      <c r="A28" s="90"/>
      <c r="B28" s="90"/>
      <c r="C28" s="91"/>
      <c r="D28" s="90"/>
      <c r="E28" s="90"/>
      <c r="F28" s="90"/>
      <c r="G28" s="90"/>
      <c r="H28" s="90"/>
      <c r="I28" s="91"/>
      <c r="J28" s="90"/>
      <c r="K28" s="90"/>
      <c r="L28" s="90"/>
      <c r="M28" s="90"/>
      <c r="N28" s="90"/>
    </row>
    <row r="29" spans="1:14">
      <c r="A29" s="90"/>
      <c r="B29" s="90"/>
      <c r="C29" s="91"/>
      <c r="D29" s="90"/>
      <c r="E29" s="90"/>
      <c r="F29" s="90"/>
      <c r="G29" s="90"/>
      <c r="H29" s="90"/>
      <c r="I29" s="91"/>
      <c r="J29" s="90"/>
      <c r="K29" s="90"/>
      <c r="L29" s="90"/>
      <c r="M29" s="90"/>
      <c r="N29" s="90"/>
    </row>
    <row r="30" spans="1:14">
      <c r="A30" s="90"/>
      <c r="B30" s="90"/>
      <c r="C30" s="91"/>
      <c r="D30" s="90"/>
      <c r="E30" s="90"/>
      <c r="F30" s="90"/>
      <c r="G30" s="90"/>
      <c r="H30" s="90"/>
      <c r="I30" s="91"/>
      <c r="J30" s="90"/>
      <c r="K30" s="90"/>
      <c r="L30" s="90"/>
      <c r="M30" s="90"/>
      <c r="N30" s="90"/>
    </row>
    <row r="31" spans="1:14">
      <c r="A31" s="90"/>
      <c r="B31" s="90"/>
      <c r="C31" s="91"/>
      <c r="D31" s="90"/>
      <c r="E31" s="90"/>
      <c r="F31" s="90"/>
      <c r="G31" s="90"/>
      <c r="H31" s="90"/>
      <c r="I31" s="91"/>
      <c r="J31" s="90"/>
      <c r="K31" s="90"/>
      <c r="L31" s="90"/>
      <c r="M31" s="90"/>
      <c r="N31" s="90"/>
    </row>
    <row r="32" spans="1:14">
      <c r="A32" s="90"/>
      <c r="B32" s="90"/>
      <c r="C32" s="91"/>
      <c r="D32" s="90"/>
      <c r="E32" s="90"/>
      <c r="F32" s="90"/>
      <c r="G32" s="90"/>
      <c r="H32" s="90"/>
      <c r="I32" s="91"/>
      <c r="J32" s="90"/>
      <c r="K32" s="90"/>
      <c r="L32" s="90"/>
      <c r="M32" s="90"/>
      <c r="N32" s="90"/>
    </row>
    <row r="33" spans="1:58">
      <c r="A33" s="90"/>
      <c r="B33" s="90"/>
      <c r="C33" s="91"/>
      <c r="D33" s="90"/>
      <c r="E33" s="90"/>
      <c r="F33" s="90"/>
      <c r="G33" s="90"/>
      <c r="H33" s="90"/>
      <c r="I33" s="91"/>
      <c r="J33" s="90"/>
      <c r="K33" s="90"/>
      <c r="L33" s="90"/>
      <c r="M33" s="90"/>
      <c r="N33" s="90"/>
    </row>
    <row r="34" spans="1:58">
      <c r="A34" s="90"/>
      <c r="B34" s="90"/>
      <c r="C34" s="91"/>
      <c r="D34" s="90"/>
      <c r="E34" s="90"/>
      <c r="F34" s="90"/>
      <c r="G34" s="90"/>
      <c r="H34" s="90"/>
      <c r="I34" s="91"/>
      <c r="J34" s="90"/>
      <c r="K34" s="90"/>
      <c r="L34" s="90"/>
      <c r="M34" s="90"/>
      <c r="N34" s="90"/>
    </row>
    <row r="35" spans="1:58">
      <c r="A35" s="90"/>
      <c r="B35" s="90"/>
      <c r="C35" s="91"/>
      <c r="D35" s="90"/>
      <c r="E35" s="90"/>
      <c r="F35" s="90"/>
      <c r="G35" s="90"/>
      <c r="H35" s="90"/>
      <c r="I35" s="91"/>
      <c r="J35" s="90"/>
      <c r="K35" s="90"/>
      <c r="L35" s="90"/>
      <c r="M35" s="90"/>
      <c r="N35" s="90"/>
    </row>
    <row r="36" spans="1:58">
      <c r="A36" s="90"/>
      <c r="B36" s="90"/>
      <c r="C36" s="91"/>
      <c r="D36" s="90"/>
      <c r="E36" s="90"/>
      <c r="F36" s="90"/>
      <c r="G36" s="90"/>
      <c r="H36" s="90"/>
      <c r="I36" s="91"/>
      <c r="J36" s="90"/>
      <c r="K36" s="90"/>
      <c r="L36" s="90"/>
      <c r="M36" s="90"/>
      <c r="N36" s="90"/>
    </row>
    <row r="37" spans="1:58">
      <c r="A37" s="59"/>
      <c r="B37" s="59"/>
      <c r="C37" s="54"/>
      <c r="D37" s="50"/>
      <c r="E37" s="53"/>
      <c r="F37" s="53"/>
      <c r="G37" s="53"/>
      <c r="H37" s="53"/>
      <c r="I37" s="54"/>
      <c r="J37" s="53"/>
      <c r="K37" s="53"/>
      <c r="L37" s="53"/>
      <c r="M37" s="53"/>
      <c r="N37" s="53"/>
    </row>
    <row r="38" spans="1:58" ht="19.5">
      <c r="A38" s="92"/>
      <c r="B38" s="92"/>
      <c r="C38" s="93"/>
      <c r="D38" s="94"/>
      <c r="E38" s="92"/>
      <c r="F38" s="92"/>
      <c r="G38" s="92"/>
      <c r="H38" s="92"/>
      <c r="I38" s="93"/>
      <c r="J38" s="92"/>
      <c r="K38" s="92"/>
      <c r="L38" s="92"/>
      <c r="M38" s="92"/>
      <c r="N38" s="92"/>
      <c r="O38" s="95"/>
      <c r="P38" s="95"/>
    </row>
    <row r="39" spans="1:58" ht="8.25" customHeight="1">
      <c r="A39" s="96"/>
      <c r="B39" s="96"/>
      <c r="C39" s="97"/>
      <c r="D39" s="98"/>
      <c r="E39" s="98"/>
      <c r="F39" s="98"/>
      <c r="G39" s="98"/>
      <c r="H39" s="98"/>
      <c r="I39" s="99"/>
      <c r="J39" s="98"/>
      <c r="K39" s="98"/>
      <c r="L39" s="98"/>
      <c r="M39" s="98"/>
      <c r="N39" s="98"/>
      <c r="O39" s="100"/>
      <c r="P39" s="100"/>
    </row>
    <row r="40" spans="1:58" ht="9.75" customHeight="1">
      <c r="A40" s="96"/>
      <c r="B40" s="96"/>
      <c r="C40" s="97"/>
      <c r="D40" s="96"/>
      <c r="E40" s="96"/>
      <c r="F40" s="96"/>
      <c r="G40" s="96"/>
      <c r="H40" s="96"/>
      <c r="I40" s="97"/>
      <c r="J40" s="96"/>
      <c r="K40" s="96"/>
      <c r="L40" s="96"/>
      <c r="M40" s="96"/>
      <c r="N40" s="96"/>
      <c r="O40" s="101"/>
      <c r="P40" s="101"/>
    </row>
    <row r="41" spans="1:58" s="89" customFormat="1" ht="21.75" customHeight="1" thickBot="1">
      <c r="A41" s="102" t="s">
        <v>17</v>
      </c>
      <c r="B41" s="103"/>
      <c r="C41" s="54"/>
      <c r="D41" s="103" t="s">
        <v>96</v>
      </c>
      <c r="E41" s="56"/>
      <c r="F41" s="56"/>
      <c r="G41" s="56"/>
      <c r="H41" s="56"/>
      <c r="I41" s="57"/>
      <c r="J41" s="56"/>
      <c r="K41" s="53"/>
      <c r="L41" s="53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</row>
    <row r="42" spans="1:58" ht="195" customHeight="1">
      <c r="A42" s="104" t="s">
        <v>18</v>
      </c>
      <c r="B42" s="105" t="s">
        <v>0</v>
      </c>
      <c r="C42" s="106" t="s">
        <v>182</v>
      </c>
      <c r="D42" s="107" t="s">
        <v>99</v>
      </c>
      <c r="E42" s="107" t="s">
        <v>102</v>
      </c>
      <c r="F42" s="107" t="s">
        <v>103</v>
      </c>
      <c r="G42" s="107" t="s">
        <v>100</v>
      </c>
      <c r="H42" s="107" t="s">
        <v>97</v>
      </c>
      <c r="I42" s="106" t="s">
        <v>65</v>
      </c>
      <c r="J42" s="107" t="s">
        <v>8</v>
      </c>
      <c r="K42" s="107" t="s">
        <v>12</v>
      </c>
      <c r="L42" s="107" t="s">
        <v>1</v>
      </c>
      <c r="M42" s="107" t="s">
        <v>10</v>
      </c>
      <c r="N42" s="107" t="s">
        <v>25</v>
      </c>
      <c r="O42" s="108" t="s">
        <v>67</v>
      </c>
      <c r="P42" s="109" t="s">
        <v>82</v>
      </c>
    </row>
    <row r="43" spans="1:58">
      <c r="A43" s="110">
        <v>3</v>
      </c>
      <c r="B43" s="111"/>
      <c r="C43" s="112">
        <f>D43+E43+F43+G43+H43+I43+J43+K43+L43+M43+N43</f>
        <v>5595723.5700000003</v>
      </c>
      <c r="D43" s="112">
        <v>4135200</v>
      </c>
      <c r="E43" s="112">
        <f>E52+E153</f>
        <v>224000</v>
      </c>
      <c r="F43" s="112">
        <f>F52</f>
        <v>240000</v>
      </c>
      <c r="G43" s="112">
        <v>270000</v>
      </c>
      <c r="H43" s="112">
        <f>H52+H153</f>
        <v>542822.94999999995</v>
      </c>
      <c r="I43" s="112">
        <v>73700.62</v>
      </c>
      <c r="J43" s="112">
        <v>80000</v>
      </c>
      <c r="K43" s="112">
        <v>30000</v>
      </c>
      <c r="L43" s="112">
        <v>0</v>
      </c>
      <c r="M43" s="112">
        <v>0</v>
      </c>
      <c r="N43" s="112">
        <v>0</v>
      </c>
      <c r="O43" s="112">
        <v>4999289</v>
      </c>
      <c r="P43" s="112">
        <v>5115289</v>
      </c>
    </row>
    <row r="44" spans="1:58" ht="19.5" thickBot="1">
      <c r="A44" s="114">
        <v>31</v>
      </c>
      <c r="B44" s="114" t="s">
        <v>7</v>
      </c>
      <c r="C44" s="115">
        <f t="shared" ref="C44:C51" si="0">D44</f>
        <v>3912000</v>
      </c>
      <c r="D44" s="115">
        <f>D45+D47+D49</f>
        <v>3912000</v>
      </c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>
        <v>4028000</v>
      </c>
      <c r="P44" s="204">
        <v>4144000</v>
      </c>
    </row>
    <row r="45" spans="1:58" s="119" customFormat="1">
      <c r="A45" s="116">
        <v>311</v>
      </c>
      <c r="B45" s="116" t="s">
        <v>21</v>
      </c>
      <c r="C45" s="117">
        <f t="shared" si="0"/>
        <v>3300000</v>
      </c>
      <c r="D45" s="117">
        <v>3300000</v>
      </c>
      <c r="E45" s="118"/>
      <c r="F45" s="118"/>
      <c r="G45" s="118"/>
      <c r="H45" s="118"/>
      <c r="I45" s="118"/>
      <c r="J45" s="205"/>
      <c r="K45" s="117"/>
      <c r="L45" s="117"/>
      <c r="M45" s="117"/>
      <c r="N45" s="117"/>
      <c r="O45" s="117">
        <v>3400000</v>
      </c>
      <c r="P45" s="117">
        <v>3500000</v>
      </c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</row>
    <row r="46" spans="1:58">
      <c r="A46" s="121">
        <v>31111</v>
      </c>
      <c r="B46" s="121" t="s">
        <v>30</v>
      </c>
      <c r="C46" s="122">
        <f t="shared" si="0"/>
        <v>3300000</v>
      </c>
      <c r="D46" s="123">
        <v>3300000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206">
        <v>3400000</v>
      </c>
      <c r="P46" s="206">
        <v>3500000</v>
      </c>
    </row>
    <row r="47" spans="1:58" s="119" customFormat="1">
      <c r="A47" s="124">
        <v>312</v>
      </c>
      <c r="B47" s="124" t="s">
        <v>19</v>
      </c>
      <c r="C47" s="83">
        <f t="shared" si="0"/>
        <v>100000</v>
      </c>
      <c r="D47" s="83">
        <v>100000</v>
      </c>
      <c r="E47" s="83"/>
      <c r="F47" s="118"/>
      <c r="G47" s="118"/>
      <c r="H47" s="118"/>
      <c r="I47" s="118"/>
      <c r="J47" s="118"/>
      <c r="K47" s="83"/>
      <c r="L47" s="83"/>
      <c r="M47" s="83"/>
      <c r="N47" s="83"/>
      <c r="O47" s="83">
        <v>100000</v>
      </c>
      <c r="P47" s="83">
        <v>100000</v>
      </c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</row>
    <row r="48" spans="1:58">
      <c r="A48" s="125">
        <v>3121</v>
      </c>
      <c r="B48" s="125" t="s">
        <v>31</v>
      </c>
      <c r="C48" s="122">
        <f t="shared" si="0"/>
        <v>100000</v>
      </c>
      <c r="D48" s="122">
        <v>100000</v>
      </c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207">
        <v>100000</v>
      </c>
      <c r="P48" s="207">
        <v>100000</v>
      </c>
    </row>
    <row r="49" spans="1:58" s="119" customFormat="1">
      <c r="A49" s="126">
        <v>313</v>
      </c>
      <c r="B49" s="126" t="s">
        <v>27</v>
      </c>
      <c r="C49" s="118">
        <f t="shared" si="0"/>
        <v>512000</v>
      </c>
      <c r="D49" s="118">
        <v>512000</v>
      </c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>
        <v>528000</v>
      </c>
      <c r="P49" s="118">
        <v>544000</v>
      </c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</row>
    <row r="50" spans="1:58">
      <c r="A50" s="125">
        <v>3132</v>
      </c>
      <c r="B50" s="125" t="s">
        <v>32</v>
      </c>
      <c r="C50" s="122">
        <f t="shared" si="0"/>
        <v>495000</v>
      </c>
      <c r="D50" s="122">
        <v>495000</v>
      </c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207">
        <v>510000</v>
      </c>
      <c r="P50" s="207">
        <v>525000</v>
      </c>
    </row>
    <row r="51" spans="1:58">
      <c r="A51" s="125">
        <v>3133</v>
      </c>
      <c r="B51" s="125" t="s">
        <v>33</v>
      </c>
      <c r="C51" s="122">
        <f t="shared" si="0"/>
        <v>17000</v>
      </c>
      <c r="D51" s="122">
        <v>17000</v>
      </c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207">
        <v>18000</v>
      </c>
      <c r="P51" s="207">
        <v>19000</v>
      </c>
    </row>
    <row r="52" spans="1:58" ht="19.5" thickBot="1">
      <c r="A52" s="114">
        <v>32</v>
      </c>
      <c r="B52" s="114" t="s">
        <v>20</v>
      </c>
      <c r="C52" s="115">
        <f>D52+E52+F52+G52+H52+I52+J52+K52</f>
        <v>1676647.5699999998</v>
      </c>
      <c r="D52" s="115">
        <v>223200</v>
      </c>
      <c r="E52" s="115">
        <f>E53+E69+E91+E135+E139</f>
        <v>220467</v>
      </c>
      <c r="F52" s="115">
        <f>F91</f>
        <v>240000</v>
      </c>
      <c r="G52" s="115">
        <v>270000</v>
      </c>
      <c r="H52" s="115">
        <f>H53+H69+H91+H135+H139</f>
        <v>539279.94999999995</v>
      </c>
      <c r="I52" s="115">
        <v>73700.62</v>
      </c>
      <c r="J52" s="115">
        <v>80000</v>
      </c>
      <c r="K52" s="115">
        <v>30000</v>
      </c>
      <c r="L52" s="115"/>
      <c r="M52" s="115"/>
      <c r="N52" s="115"/>
      <c r="O52" s="115">
        <v>965713</v>
      </c>
      <c r="P52" s="115">
        <v>965713</v>
      </c>
    </row>
    <row r="53" spans="1:58" s="119" customFormat="1" ht="33" customHeight="1">
      <c r="A53" s="116">
        <v>321</v>
      </c>
      <c r="B53" s="127" t="s">
        <v>64</v>
      </c>
      <c r="C53" s="117">
        <f>E53+H53+I53+K53</f>
        <v>108350</v>
      </c>
      <c r="D53" s="208"/>
      <c r="E53" s="117">
        <f>E54+E62+E63+E66</f>
        <v>27644</v>
      </c>
      <c r="F53" s="117"/>
      <c r="G53" s="117"/>
      <c r="H53" s="117">
        <f>H54+H63+H66+H62</f>
        <v>63950</v>
      </c>
      <c r="I53" s="117">
        <v>11756</v>
      </c>
      <c r="J53" s="117"/>
      <c r="K53" s="117">
        <v>5000</v>
      </c>
      <c r="L53" s="117"/>
      <c r="M53" s="117"/>
      <c r="N53" s="117"/>
      <c r="O53" s="117">
        <v>324430</v>
      </c>
      <c r="P53" s="117">
        <v>324430</v>
      </c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</row>
    <row r="54" spans="1:58" s="131" customFormat="1">
      <c r="A54" s="128">
        <v>3211</v>
      </c>
      <c r="B54" s="129" t="s">
        <v>34</v>
      </c>
      <c r="C54" s="130">
        <f>E54+H54</f>
        <v>73886</v>
      </c>
      <c r="D54" s="209"/>
      <c r="E54" s="130">
        <f>E55+E56+E57+E58+E59+E60</f>
        <v>22784</v>
      </c>
      <c r="F54" s="130"/>
      <c r="G54" s="130"/>
      <c r="H54" s="130">
        <f>H55+H56+H57+H58+H59</f>
        <v>51102</v>
      </c>
      <c r="I54" s="130">
        <v>11756</v>
      </c>
      <c r="J54" s="130"/>
      <c r="K54" s="130">
        <v>5000</v>
      </c>
      <c r="L54" s="130"/>
      <c r="M54" s="130"/>
      <c r="N54" s="130"/>
      <c r="O54" s="130">
        <v>50692</v>
      </c>
      <c r="P54" s="130">
        <v>50692</v>
      </c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</row>
    <row r="55" spans="1:58">
      <c r="A55" s="121">
        <v>32111</v>
      </c>
      <c r="B55" s="132" t="s">
        <v>109</v>
      </c>
      <c r="C55" s="123">
        <f>E55+H55+I55</f>
        <v>18816</v>
      </c>
      <c r="D55" s="210"/>
      <c r="E55" s="123">
        <v>6300</v>
      </c>
      <c r="F55" s="123"/>
      <c r="G55" s="123"/>
      <c r="H55" s="123">
        <v>7516</v>
      </c>
      <c r="I55" s="123">
        <v>5000</v>
      </c>
      <c r="J55" s="123"/>
      <c r="K55" s="123"/>
      <c r="L55" s="123"/>
      <c r="M55" s="123"/>
      <c r="N55" s="123"/>
      <c r="O55" s="206">
        <v>18816</v>
      </c>
      <c r="P55" s="206">
        <v>18816</v>
      </c>
    </row>
    <row r="56" spans="1:58" ht="36.75">
      <c r="A56" s="121">
        <v>32112</v>
      </c>
      <c r="B56" s="132" t="s">
        <v>110</v>
      </c>
      <c r="C56" s="123">
        <v>2800</v>
      </c>
      <c r="D56" s="210"/>
      <c r="E56" s="123">
        <v>0</v>
      </c>
      <c r="F56" s="123"/>
      <c r="G56" s="123"/>
      <c r="H56" s="123">
        <v>2800</v>
      </c>
      <c r="I56" s="123"/>
      <c r="J56" s="123"/>
      <c r="K56" s="123"/>
      <c r="L56" s="123"/>
      <c r="M56" s="123"/>
      <c r="N56" s="123"/>
      <c r="O56" s="206">
        <v>3800</v>
      </c>
      <c r="P56" s="206">
        <v>3800</v>
      </c>
    </row>
    <row r="57" spans="1:58" ht="36.75">
      <c r="A57" s="121">
        <v>32113</v>
      </c>
      <c r="B57" s="132" t="s">
        <v>111</v>
      </c>
      <c r="C57" s="123">
        <f>E57+H57+I57</f>
        <v>16145</v>
      </c>
      <c r="D57" s="210"/>
      <c r="E57" s="123">
        <v>5145</v>
      </c>
      <c r="F57" s="123"/>
      <c r="G57" s="123"/>
      <c r="H57" s="123">
        <v>6000</v>
      </c>
      <c r="I57" s="123">
        <v>5000</v>
      </c>
      <c r="J57" s="123"/>
      <c r="K57" s="123"/>
      <c r="L57" s="123"/>
      <c r="M57" s="123"/>
      <c r="N57" s="123"/>
      <c r="O57" s="206">
        <v>13145</v>
      </c>
      <c r="P57" s="206">
        <v>13145</v>
      </c>
    </row>
    <row r="58" spans="1:58" ht="36.75">
      <c r="A58" s="121">
        <v>32114</v>
      </c>
      <c r="B58" s="132" t="s">
        <v>112</v>
      </c>
      <c r="C58" s="123">
        <f>H58+I58</f>
        <v>2756</v>
      </c>
      <c r="D58" s="210"/>
      <c r="E58" s="123">
        <v>0</v>
      </c>
      <c r="F58" s="123"/>
      <c r="G58" s="123"/>
      <c r="H58" s="123">
        <v>1000</v>
      </c>
      <c r="I58" s="123">
        <v>1756</v>
      </c>
      <c r="J58" s="123"/>
      <c r="K58" s="123"/>
      <c r="L58" s="123"/>
      <c r="M58" s="123"/>
      <c r="N58" s="123"/>
      <c r="O58" s="206">
        <v>2500</v>
      </c>
      <c r="P58" s="206">
        <v>2500</v>
      </c>
    </row>
    <row r="59" spans="1:58" ht="36.75">
      <c r="A59" s="121">
        <v>32115</v>
      </c>
      <c r="B59" s="132" t="s">
        <v>113</v>
      </c>
      <c r="C59" s="123">
        <f>E59+H59</f>
        <v>45125</v>
      </c>
      <c r="D59" s="210"/>
      <c r="E59" s="123">
        <v>11339</v>
      </c>
      <c r="F59" s="123"/>
      <c r="G59" s="123"/>
      <c r="H59" s="123">
        <v>33786</v>
      </c>
      <c r="I59" s="123"/>
      <c r="J59" s="123"/>
      <c r="K59" s="123"/>
      <c r="L59" s="123"/>
      <c r="M59" s="123"/>
      <c r="N59" s="123"/>
      <c r="O59" s="206">
        <v>12431</v>
      </c>
      <c r="P59" s="206">
        <v>13431</v>
      </c>
    </row>
    <row r="60" spans="1:58" ht="36.75">
      <c r="A60" s="121">
        <v>32116</v>
      </c>
      <c r="B60" s="132" t="s">
        <v>114</v>
      </c>
      <c r="C60" s="123"/>
      <c r="D60" s="210"/>
      <c r="E60" s="123">
        <v>0</v>
      </c>
      <c r="F60" s="123"/>
      <c r="G60" s="123"/>
      <c r="H60" s="123"/>
      <c r="I60" s="123"/>
      <c r="J60" s="123"/>
      <c r="K60" s="123"/>
      <c r="L60" s="123"/>
      <c r="M60" s="123"/>
      <c r="N60" s="123"/>
      <c r="O60" s="206">
        <v>0</v>
      </c>
      <c r="P60" s="206">
        <v>0</v>
      </c>
    </row>
    <row r="61" spans="1:58">
      <c r="A61" s="121">
        <v>32117</v>
      </c>
      <c r="B61" s="132" t="s">
        <v>115</v>
      </c>
      <c r="C61" s="123"/>
      <c r="D61" s="210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206">
        <v>0</v>
      </c>
      <c r="P61" s="206">
        <v>0</v>
      </c>
    </row>
    <row r="62" spans="1:58" s="131" customFormat="1">
      <c r="A62" s="128">
        <v>3212</v>
      </c>
      <c r="B62" s="129" t="s">
        <v>35</v>
      </c>
      <c r="C62" s="130">
        <f>G62</f>
        <v>270000</v>
      </c>
      <c r="D62" s="209"/>
      <c r="E62" s="130"/>
      <c r="F62" s="130"/>
      <c r="G62" s="130">
        <v>270000</v>
      </c>
      <c r="H62" s="130">
        <v>0</v>
      </c>
      <c r="I62" s="130"/>
      <c r="J62" s="130"/>
      <c r="K62" s="130"/>
      <c r="L62" s="130"/>
      <c r="M62" s="130"/>
      <c r="N62" s="130"/>
      <c r="O62" s="130">
        <v>244250</v>
      </c>
      <c r="P62" s="130">
        <v>244250</v>
      </c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</row>
    <row r="63" spans="1:58" s="131" customFormat="1">
      <c r="A63" s="128">
        <v>3213</v>
      </c>
      <c r="B63" s="129" t="s">
        <v>36</v>
      </c>
      <c r="C63" s="130">
        <f>E63+H63+I63</f>
        <v>17708</v>
      </c>
      <c r="D63" s="211"/>
      <c r="E63" s="212">
        <v>4860</v>
      </c>
      <c r="F63" s="212"/>
      <c r="G63" s="130"/>
      <c r="H63" s="130">
        <f>H64+H65</f>
        <v>12848</v>
      </c>
      <c r="I63" s="130">
        <v>0</v>
      </c>
      <c r="J63" s="130"/>
      <c r="K63" s="130"/>
      <c r="L63" s="130"/>
      <c r="M63" s="130"/>
      <c r="N63" s="130"/>
      <c r="O63" s="130">
        <v>14708</v>
      </c>
      <c r="P63" s="130">
        <v>14708</v>
      </c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</row>
    <row r="64" spans="1:58" ht="36.75">
      <c r="A64" s="121">
        <v>32131</v>
      </c>
      <c r="B64" s="132" t="s">
        <v>116</v>
      </c>
      <c r="C64" s="123">
        <f>E64+H64</f>
        <v>15746</v>
      </c>
      <c r="D64" s="210"/>
      <c r="E64" s="123">
        <v>4860</v>
      </c>
      <c r="F64" s="123"/>
      <c r="G64" s="123"/>
      <c r="H64" s="123">
        <v>10886</v>
      </c>
      <c r="I64" s="123"/>
      <c r="J64" s="123"/>
      <c r="K64" s="123"/>
      <c r="L64" s="123"/>
      <c r="M64" s="123"/>
      <c r="N64" s="123"/>
      <c r="O64" s="206">
        <v>12746</v>
      </c>
      <c r="P64" s="206">
        <v>12746</v>
      </c>
    </row>
    <row r="65" spans="1:58">
      <c r="A65" s="121">
        <v>32132</v>
      </c>
      <c r="B65" s="132" t="s">
        <v>117</v>
      </c>
      <c r="C65" s="123">
        <f>H65</f>
        <v>1962</v>
      </c>
      <c r="D65" s="210"/>
      <c r="E65" s="123">
        <v>0</v>
      </c>
      <c r="F65" s="123"/>
      <c r="G65" s="123"/>
      <c r="H65" s="123">
        <v>1962</v>
      </c>
      <c r="I65" s="123"/>
      <c r="J65" s="123"/>
      <c r="K65" s="123"/>
      <c r="L65" s="123"/>
      <c r="M65" s="123"/>
      <c r="N65" s="123"/>
      <c r="O65" s="206">
        <v>1962</v>
      </c>
      <c r="P65" s="206">
        <v>1962</v>
      </c>
    </row>
    <row r="66" spans="1:58" s="131" customFormat="1" ht="36.75">
      <c r="A66" s="128">
        <v>3214</v>
      </c>
      <c r="B66" s="129" t="s">
        <v>61</v>
      </c>
      <c r="C66" s="130"/>
      <c r="D66" s="209"/>
      <c r="E66" s="130">
        <v>0</v>
      </c>
      <c r="F66" s="130"/>
      <c r="G66" s="130"/>
      <c r="H66" s="130">
        <v>0</v>
      </c>
      <c r="I66" s="130"/>
      <c r="J66" s="130"/>
      <c r="K66" s="130"/>
      <c r="L66" s="130"/>
      <c r="M66" s="130"/>
      <c r="N66" s="130"/>
      <c r="O66" s="130">
        <v>14780</v>
      </c>
      <c r="P66" s="130">
        <v>14780</v>
      </c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</row>
    <row r="67" spans="1:58" ht="36.75">
      <c r="A67" s="121">
        <v>32141</v>
      </c>
      <c r="B67" s="132" t="s">
        <v>61</v>
      </c>
      <c r="C67" s="123"/>
      <c r="D67" s="210"/>
      <c r="E67" s="123">
        <v>0</v>
      </c>
      <c r="F67" s="123"/>
      <c r="G67" s="123"/>
      <c r="H67" s="123">
        <v>0</v>
      </c>
      <c r="I67" s="123"/>
      <c r="J67" s="123"/>
      <c r="K67" s="123"/>
      <c r="L67" s="123"/>
      <c r="M67" s="123"/>
      <c r="N67" s="123"/>
      <c r="O67" s="206">
        <v>14780</v>
      </c>
      <c r="P67" s="206">
        <v>16780</v>
      </c>
    </row>
    <row r="68" spans="1:58">
      <c r="A68" s="121">
        <v>32149</v>
      </c>
      <c r="B68" s="132" t="s">
        <v>118</v>
      </c>
      <c r="C68" s="123"/>
      <c r="D68" s="210"/>
      <c r="E68" s="123">
        <v>0</v>
      </c>
      <c r="F68" s="123"/>
      <c r="G68" s="123"/>
      <c r="H68" s="123">
        <v>0</v>
      </c>
      <c r="I68" s="123"/>
      <c r="J68" s="123"/>
      <c r="K68" s="123"/>
      <c r="L68" s="123"/>
      <c r="M68" s="123"/>
      <c r="N68" s="123"/>
      <c r="O68" s="206">
        <v>0</v>
      </c>
      <c r="P68" s="206">
        <v>0</v>
      </c>
    </row>
    <row r="69" spans="1:58" s="119" customFormat="1" ht="36.75">
      <c r="A69" s="124">
        <v>322</v>
      </c>
      <c r="B69" s="133" t="s">
        <v>3</v>
      </c>
      <c r="C69" s="83">
        <f>E69+H69+I69</f>
        <v>144133.96</v>
      </c>
      <c r="D69" s="146"/>
      <c r="E69" s="83">
        <f>E70+E77+E78+E84+E87+E89</f>
        <v>83699.39</v>
      </c>
      <c r="F69" s="83"/>
      <c r="G69" s="83"/>
      <c r="H69" s="83">
        <f>H70+H77+H78+H84+H87+H89</f>
        <v>51489.95</v>
      </c>
      <c r="I69" s="83">
        <v>8944.6200000000008</v>
      </c>
      <c r="J69" s="83"/>
      <c r="K69" s="83"/>
      <c r="L69" s="83"/>
      <c r="M69" s="83"/>
      <c r="N69" s="83"/>
      <c r="O69" s="83">
        <v>127139</v>
      </c>
      <c r="P69" s="83">
        <v>127139</v>
      </c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</row>
    <row r="70" spans="1:58" s="131" customFormat="1">
      <c r="A70" s="134">
        <v>3221</v>
      </c>
      <c r="B70" s="135" t="s">
        <v>37</v>
      </c>
      <c r="C70" s="136">
        <f>E70+H70</f>
        <v>43884</v>
      </c>
      <c r="D70" s="213"/>
      <c r="E70" s="136">
        <f>E71+E72+E74+E75</f>
        <v>20690</v>
      </c>
      <c r="F70" s="130"/>
      <c r="G70" s="130"/>
      <c r="H70" s="130">
        <f>H71+H72+H74+H75+H76</f>
        <v>23194</v>
      </c>
      <c r="I70" s="136"/>
      <c r="J70" s="136"/>
      <c r="K70" s="136"/>
      <c r="L70" s="136"/>
      <c r="M70" s="136"/>
      <c r="N70" s="136"/>
      <c r="O70" s="130">
        <v>44784</v>
      </c>
      <c r="P70" s="130">
        <v>44784</v>
      </c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</row>
    <row r="71" spans="1:58">
      <c r="A71" s="137">
        <v>32211</v>
      </c>
      <c r="B71" s="138" t="s">
        <v>37</v>
      </c>
      <c r="C71" s="123">
        <f>E71+H71</f>
        <v>18658</v>
      </c>
      <c r="D71" s="214"/>
      <c r="E71" s="140">
        <v>10724</v>
      </c>
      <c r="F71" s="123"/>
      <c r="G71" s="123"/>
      <c r="H71" s="139">
        <v>7934</v>
      </c>
      <c r="I71" s="140"/>
      <c r="J71" s="140"/>
      <c r="K71" s="140"/>
      <c r="L71" s="140"/>
      <c r="M71" s="140"/>
      <c r="N71" s="140"/>
      <c r="O71" s="215">
        <v>19558</v>
      </c>
      <c r="P71" s="215">
        <v>19558</v>
      </c>
    </row>
    <row r="72" spans="1:58">
      <c r="A72" s="137">
        <v>32212</v>
      </c>
      <c r="B72" s="138" t="s">
        <v>119</v>
      </c>
      <c r="C72" s="123">
        <f>E72+H72</f>
        <v>5156</v>
      </c>
      <c r="D72" s="214"/>
      <c r="E72" s="140">
        <v>656</v>
      </c>
      <c r="F72" s="123"/>
      <c r="G72" s="123"/>
      <c r="H72" s="139">
        <v>4500</v>
      </c>
      <c r="I72" s="140"/>
      <c r="J72" s="140"/>
      <c r="K72" s="140"/>
      <c r="L72" s="140"/>
      <c r="M72" s="140"/>
      <c r="N72" s="140"/>
      <c r="O72" s="215">
        <v>5156</v>
      </c>
      <c r="P72" s="215">
        <v>5156</v>
      </c>
    </row>
    <row r="73" spans="1:58">
      <c r="A73" s="137">
        <v>32213</v>
      </c>
      <c r="B73" s="138" t="s">
        <v>120</v>
      </c>
      <c r="C73" s="123"/>
      <c r="D73" s="214"/>
      <c r="E73" s="140"/>
      <c r="F73" s="123"/>
      <c r="G73" s="123"/>
      <c r="H73" s="139"/>
      <c r="I73" s="140"/>
      <c r="J73" s="140"/>
      <c r="K73" s="140"/>
      <c r="L73" s="140"/>
      <c r="M73" s="140"/>
      <c r="N73" s="140"/>
      <c r="O73" s="215">
        <v>0</v>
      </c>
      <c r="P73" s="215">
        <v>0</v>
      </c>
    </row>
    <row r="74" spans="1:58" ht="36.75">
      <c r="A74" s="137">
        <v>32214</v>
      </c>
      <c r="B74" s="138" t="s">
        <v>121</v>
      </c>
      <c r="C74" s="123">
        <f>E74+H74</f>
        <v>8144</v>
      </c>
      <c r="D74" s="214"/>
      <c r="E74" s="140">
        <v>3064</v>
      </c>
      <c r="F74" s="123"/>
      <c r="G74" s="123"/>
      <c r="H74" s="139">
        <v>5080</v>
      </c>
      <c r="I74" s="140"/>
      <c r="J74" s="140"/>
      <c r="K74" s="140"/>
      <c r="L74" s="140"/>
      <c r="M74" s="140"/>
      <c r="N74" s="140"/>
      <c r="O74" s="215">
        <v>8144</v>
      </c>
      <c r="P74" s="215">
        <v>8144</v>
      </c>
    </row>
    <row r="75" spans="1:58">
      <c r="A75" s="137">
        <v>32216</v>
      </c>
      <c r="B75" s="138" t="s">
        <v>122</v>
      </c>
      <c r="C75" s="123">
        <f>E75+H75</f>
        <v>8699</v>
      </c>
      <c r="D75" s="214"/>
      <c r="E75" s="140">
        <v>6246</v>
      </c>
      <c r="F75" s="123"/>
      <c r="G75" s="123"/>
      <c r="H75" s="139">
        <v>2453</v>
      </c>
      <c r="I75" s="140"/>
      <c r="J75" s="140"/>
      <c r="K75" s="140"/>
      <c r="L75" s="140"/>
      <c r="M75" s="140"/>
      <c r="N75" s="140"/>
      <c r="O75" s="215">
        <v>8699</v>
      </c>
      <c r="P75" s="215">
        <v>8699</v>
      </c>
    </row>
    <row r="76" spans="1:58" ht="36.75">
      <c r="A76" s="137">
        <v>32219</v>
      </c>
      <c r="B76" s="138" t="s">
        <v>123</v>
      </c>
      <c r="C76" s="123">
        <f>H76</f>
        <v>3227</v>
      </c>
      <c r="D76" s="214"/>
      <c r="E76" s="140"/>
      <c r="F76" s="123"/>
      <c r="G76" s="123"/>
      <c r="H76" s="139">
        <v>3227</v>
      </c>
      <c r="I76" s="140"/>
      <c r="J76" s="140"/>
      <c r="K76" s="140"/>
      <c r="L76" s="140"/>
      <c r="M76" s="140"/>
      <c r="N76" s="140"/>
      <c r="O76" s="215">
        <v>3227</v>
      </c>
      <c r="P76" s="215">
        <v>3227</v>
      </c>
    </row>
    <row r="77" spans="1:58" s="131" customFormat="1">
      <c r="A77" s="134">
        <v>3222</v>
      </c>
      <c r="B77" s="135" t="s">
        <v>104</v>
      </c>
      <c r="C77" s="136"/>
      <c r="D77" s="213"/>
      <c r="E77" s="136">
        <v>0</v>
      </c>
      <c r="F77" s="130"/>
      <c r="G77" s="130"/>
      <c r="H77" s="130">
        <v>0</v>
      </c>
      <c r="I77" s="136"/>
      <c r="J77" s="136"/>
      <c r="K77" s="136"/>
      <c r="L77" s="136"/>
      <c r="M77" s="136"/>
      <c r="N77" s="136"/>
      <c r="O77" s="136">
        <v>0</v>
      </c>
      <c r="P77" s="136">
        <v>0</v>
      </c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</row>
    <row r="78" spans="1:58" s="131" customFormat="1">
      <c r="A78" s="134">
        <v>3223</v>
      </c>
      <c r="B78" s="135" t="s">
        <v>38</v>
      </c>
      <c r="C78" s="136">
        <f>E78+H78+I78</f>
        <v>76760</v>
      </c>
      <c r="D78" s="213"/>
      <c r="E78" s="136">
        <f>E79+E81+E83</f>
        <v>53884</v>
      </c>
      <c r="F78" s="136"/>
      <c r="G78" s="136"/>
      <c r="H78" s="136">
        <f>H79+H81+H83</f>
        <v>14876</v>
      </c>
      <c r="I78" s="136">
        <v>8000</v>
      </c>
      <c r="J78" s="136"/>
      <c r="K78" s="136"/>
      <c r="L78" s="136"/>
      <c r="M78" s="136"/>
      <c r="N78" s="136"/>
      <c r="O78" s="136">
        <v>53760</v>
      </c>
      <c r="P78" s="136">
        <v>53760</v>
      </c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</row>
    <row r="79" spans="1:58">
      <c r="A79" s="137">
        <v>32231</v>
      </c>
      <c r="B79" s="138" t="s">
        <v>38</v>
      </c>
      <c r="C79" s="123">
        <f>E79+H79</f>
        <v>20414</v>
      </c>
      <c r="D79" s="214"/>
      <c r="E79" s="140">
        <v>15310</v>
      </c>
      <c r="F79" s="140"/>
      <c r="G79" s="140"/>
      <c r="H79" s="140">
        <v>5104</v>
      </c>
      <c r="I79" s="140"/>
      <c r="J79" s="140"/>
      <c r="K79" s="140"/>
      <c r="L79" s="140"/>
      <c r="M79" s="140"/>
      <c r="N79" s="140"/>
      <c r="O79" s="215">
        <v>15414</v>
      </c>
      <c r="P79" s="215">
        <v>15414</v>
      </c>
    </row>
    <row r="80" spans="1:58">
      <c r="A80" s="137">
        <v>32232</v>
      </c>
      <c r="B80" s="138" t="s">
        <v>124</v>
      </c>
      <c r="C80" s="123"/>
      <c r="D80" s="214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215">
        <v>0</v>
      </c>
      <c r="P80" s="215">
        <v>0</v>
      </c>
    </row>
    <row r="81" spans="1:58">
      <c r="A81" s="137">
        <v>32233</v>
      </c>
      <c r="B81" s="138" t="s">
        <v>125</v>
      </c>
      <c r="C81" s="123">
        <f>E81+H81+I81</f>
        <v>48346</v>
      </c>
      <c r="D81" s="214"/>
      <c r="E81" s="140">
        <v>33574</v>
      </c>
      <c r="F81" s="140"/>
      <c r="G81" s="140"/>
      <c r="H81" s="140">
        <v>6772</v>
      </c>
      <c r="I81" s="140">
        <v>8000</v>
      </c>
      <c r="J81" s="140"/>
      <c r="K81" s="140"/>
      <c r="L81" s="140"/>
      <c r="M81" s="140"/>
      <c r="N81" s="140"/>
      <c r="O81" s="215">
        <v>25346</v>
      </c>
      <c r="P81" s="215">
        <v>25346</v>
      </c>
    </row>
    <row r="82" spans="1:58">
      <c r="A82" s="137">
        <v>32234</v>
      </c>
      <c r="B82" s="138" t="s">
        <v>126</v>
      </c>
      <c r="C82" s="123"/>
      <c r="D82" s="214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215">
        <v>0</v>
      </c>
      <c r="P82" s="215">
        <v>0</v>
      </c>
    </row>
    <row r="83" spans="1:58" ht="36.75">
      <c r="A83" s="137">
        <v>32239</v>
      </c>
      <c r="B83" s="138" t="s">
        <v>127</v>
      </c>
      <c r="C83" s="123">
        <f>E83+H83</f>
        <v>8000</v>
      </c>
      <c r="D83" s="214"/>
      <c r="E83" s="140">
        <v>5000</v>
      </c>
      <c r="F83" s="140"/>
      <c r="G83" s="140"/>
      <c r="H83" s="140">
        <v>3000</v>
      </c>
      <c r="I83" s="140"/>
      <c r="J83" s="140"/>
      <c r="K83" s="140"/>
      <c r="L83" s="140"/>
      <c r="M83" s="140"/>
      <c r="N83" s="140"/>
      <c r="O83" s="215">
        <v>13000</v>
      </c>
      <c r="P83" s="215">
        <v>13000</v>
      </c>
    </row>
    <row r="84" spans="1:58" s="131" customFormat="1">
      <c r="A84" s="134">
        <v>3224</v>
      </c>
      <c r="B84" s="135" t="s">
        <v>39</v>
      </c>
      <c r="C84" s="136">
        <f>E84+H84+I84</f>
        <v>13276.01</v>
      </c>
      <c r="D84" s="213"/>
      <c r="E84" s="136">
        <f>E85+E86</f>
        <v>4331.3900000000003</v>
      </c>
      <c r="F84" s="136"/>
      <c r="G84" s="136"/>
      <c r="H84" s="136">
        <v>8000</v>
      </c>
      <c r="I84" s="136">
        <v>944.62</v>
      </c>
      <c r="J84" s="136"/>
      <c r="K84" s="136"/>
      <c r="L84" s="136"/>
      <c r="M84" s="136"/>
      <c r="N84" s="136"/>
      <c r="O84" s="136">
        <v>17105</v>
      </c>
      <c r="P84" s="136">
        <v>17105</v>
      </c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</row>
    <row r="85" spans="1:58" s="113" customFormat="1" ht="36.75">
      <c r="A85" s="141">
        <v>32241</v>
      </c>
      <c r="B85" s="142" t="s">
        <v>130</v>
      </c>
      <c r="C85" s="140">
        <f>E85+H85+I85</f>
        <v>4276.01</v>
      </c>
      <c r="D85" s="216"/>
      <c r="E85" s="143">
        <v>331.39</v>
      </c>
      <c r="F85" s="143"/>
      <c r="G85" s="143"/>
      <c r="H85" s="143">
        <v>3000</v>
      </c>
      <c r="I85" s="143">
        <v>944.62</v>
      </c>
      <c r="J85" s="143"/>
      <c r="K85" s="143"/>
      <c r="L85" s="143"/>
      <c r="M85" s="143"/>
      <c r="N85" s="143"/>
      <c r="O85" s="215">
        <v>8105</v>
      </c>
      <c r="P85" s="215">
        <v>8105</v>
      </c>
    </row>
    <row r="86" spans="1:58" s="113" customFormat="1" ht="36.75">
      <c r="A86" s="141">
        <v>32244</v>
      </c>
      <c r="B86" s="142" t="s">
        <v>131</v>
      </c>
      <c r="C86" s="140">
        <f>E86+H86</f>
        <v>9000</v>
      </c>
      <c r="D86" s="216"/>
      <c r="E86" s="143">
        <v>4000</v>
      </c>
      <c r="F86" s="143"/>
      <c r="G86" s="143"/>
      <c r="H86" s="143">
        <v>5000</v>
      </c>
      <c r="I86" s="143"/>
      <c r="J86" s="143"/>
      <c r="K86" s="143"/>
      <c r="L86" s="143"/>
      <c r="M86" s="143"/>
      <c r="N86" s="143"/>
      <c r="O86" s="215">
        <v>9000</v>
      </c>
      <c r="P86" s="215">
        <v>9000</v>
      </c>
    </row>
    <row r="87" spans="1:58" s="131" customFormat="1">
      <c r="A87" s="134">
        <v>3225</v>
      </c>
      <c r="B87" s="135" t="s">
        <v>40</v>
      </c>
      <c r="C87" s="136">
        <f>E87+H87</f>
        <v>9490</v>
      </c>
      <c r="D87" s="213"/>
      <c r="E87" s="136">
        <v>4794</v>
      </c>
      <c r="F87" s="136"/>
      <c r="G87" s="136"/>
      <c r="H87" s="136">
        <v>4696</v>
      </c>
      <c r="I87" s="136">
        <v>0</v>
      </c>
      <c r="J87" s="136"/>
      <c r="K87" s="136"/>
      <c r="L87" s="136"/>
      <c r="M87" s="136"/>
      <c r="N87" s="136"/>
      <c r="O87" s="136">
        <v>9490</v>
      </c>
      <c r="P87" s="136">
        <v>9490</v>
      </c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</row>
    <row r="88" spans="1:58">
      <c r="A88" s="137">
        <v>32251</v>
      </c>
      <c r="B88" s="138" t="s">
        <v>40</v>
      </c>
      <c r="C88" s="140">
        <f>E88+H88</f>
        <v>9490</v>
      </c>
      <c r="D88" s="214"/>
      <c r="E88" s="140">
        <v>4794</v>
      </c>
      <c r="F88" s="140"/>
      <c r="G88" s="140"/>
      <c r="H88" s="140">
        <v>4696</v>
      </c>
      <c r="I88" s="140"/>
      <c r="J88" s="140"/>
      <c r="K88" s="140"/>
      <c r="L88" s="140"/>
      <c r="M88" s="140"/>
      <c r="N88" s="140"/>
      <c r="O88" s="215">
        <v>9490</v>
      </c>
      <c r="P88" s="215">
        <v>9490</v>
      </c>
    </row>
    <row r="89" spans="1:58" s="131" customFormat="1">
      <c r="A89" s="134">
        <v>3227</v>
      </c>
      <c r="B89" s="144" t="s">
        <v>62</v>
      </c>
      <c r="C89" s="136">
        <f>H89</f>
        <v>723.95</v>
      </c>
      <c r="D89" s="213"/>
      <c r="E89" s="136">
        <v>0</v>
      </c>
      <c r="F89" s="136"/>
      <c r="G89" s="136"/>
      <c r="H89" s="136">
        <v>723.95</v>
      </c>
      <c r="I89" s="136">
        <v>0</v>
      </c>
      <c r="J89" s="136"/>
      <c r="K89" s="136"/>
      <c r="L89" s="136"/>
      <c r="M89" s="136"/>
      <c r="N89" s="136"/>
      <c r="O89" s="136">
        <v>2000</v>
      </c>
      <c r="P89" s="136">
        <v>2000</v>
      </c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</row>
    <row r="90" spans="1:58" s="113" customFormat="1">
      <c r="A90" s="141">
        <v>32271</v>
      </c>
      <c r="B90" s="145" t="s">
        <v>62</v>
      </c>
      <c r="C90" s="140">
        <f>H90</f>
        <v>723.95</v>
      </c>
      <c r="D90" s="216"/>
      <c r="E90" s="143">
        <v>0</v>
      </c>
      <c r="F90" s="143"/>
      <c r="G90" s="143"/>
      <c r="H90" s="143">
        <v>723.95</v>
      </c>
      <c r="I90" s="143"/>
      <c r="J90" s="143"/>
      <c r="K90" s="143"/>
      <c r="L90" s="143"/>
      <c r="M90" s="143"/>
      <c r="N90" s="143"/>
      <c r="O90" s="215">
        <v>2000</v>
      </c>
      <c r="P90" s="215">
        <v>2000</v>
      </c>
    </row>
    <row r="91" spans="1:58" s="119" customFormat="1">
      <c r="A91" s="124">
        <v>323</v>
      </c>
      <c r="B91" s="124" t="s">
        <v>4</v>
      </c>
      <c r="C91" s="83">
        <f>D91+E91+F91+H91+I91+J91+L91</f>
        <v>950673.39</v>
      </c>
      <c r="D91" s="146">
        <v>211200</v>
      </c>
      <c r="E91" s="83">
        <f>E92+E98+E103+E106+E112+E117+E119+E124+E128</f>
        <v>95792.11</v>
      </c>
      <c r="F91" s="83">
        <f>F98+F112</f>
        <v>240000</v>
      </c>
      <c r="G91" s="146"/>
      <c r="H91" s="83">
        <f>H92+H98+H103+H106+H112+H117+H119+H124+H128</f>
        <v>337212</v>
      </c>
      <c r="I91" s="83">
        <v>26469.279999999999</v>
      </c>
      <c r="J91" s="83">
        <v>30000</v>
      </c>
      <c r="K91" s="83"/>
      <c r="L91" s="83">
        <v>10000</v>
      </c>
      <c r="M91" s="83"/>
      <c r="N91" s="83"/>
      <c r="O91" s="83">
        <v>325370</v>
      </c>
      <c r="P91" s="83">
        <v>325370</v>
      </c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</row>
    <row r="92" spans="1:58" s="131" customFormat="1">
      <c r="A92" s="134">
        <v>3231</v>
      </c>
      <c r="B92" s="134" t="s">
        <v>41</v>
      </c>
      <c r="C92" s="136">
        <f>E92+H92+I92+L92</f>
        <v>79208.679999999993</v>
      </c>
      <c r="D92" s="213"/>
      <c r="E92" s="136">
        <f>E93+E95</f>
        <v>31260.400000000001</v>
      </c>
      <c r="F92" s="136"/>
      <c r="G92" s="136"/>
      <c r="H92" s="136">
        <f>H93+H94+H95+H96+H97</f>
        <v>17479</v>
      </c>
      <c r="I92" s="136">
        <v>20469.28</v>
      </c>
      <c r="J92" s="136"/>
      <c r="K92" s="136"/>
      <c r="L92" s="136">
        <v>10000</v>
      </c>
      <c r="M92" s="136"/>
      <c r="N92" s="136"/>
      <c r="O92" s="136">
        <v>40145</v>
      </c>
      <c r="P92" s="136">
        <v>40145</v>
      </c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</row>
    <row r="93" spans="1:58">
      <c r="A93" s="137">
        <v>32311</v>
      </c>
      <c r="B93" s="137" t="s">
        <v>128</v>
      </c>
      <c r="C93" s="140">
        <f>E93+H93+I93</f>
        <v>30876</v>
      </c>
      <c r="D93" s="214"/>
      <c r="E93" s="140">
        <v>24933</v>
      </c>
      <c r="F93" s="140"/>
      <c r="G93" s="140"/>
      <c r="H93" s="140">
        <v>2943</v>
      </c>
      <c r="I93" s="140">
        <v>3000</v>
      </c>
      <c r="J93" s="140"/>
      <c r="K93" s="140"/>
      <c r="L93" s="140"/>
      <c r="M93" s="140"/>
      <c r="N93" s="140"/>
      <c r="O93" s="215">
        <v>19876</v>
      </c>
      <c r="P93" s="215">
        <v>19876</v>
      </c>
    </row>
    <row r="94" spans="1:58">
      <c r="A94" s="137">
        <v>32312</v>
      </c>
      <c r="B94" s="137" t="s">
        <v>174</v>
      </c>
      <c r="C94" s="140">
        <f>H94</f>
        <v>0</v>
      </c>
      <c r="D94" s="214"/>
      <c r="E94" s="140"/>
      <c r="F94" s="140"/>
      <c r="G94" s="140"/>
      <c r="H94" s="140">
        <v>0</v>
      </c>
      <c r="I94" s="140"/>
      <c r="J94" s="140"/>
      <c r="K94" s="140"/>
      <c r="L94" s="140"/>
      <c r="M94" s="140"/>
      <c r="N94" s="140"/>
      <c r="O94" s="215">
        <v>2848</v>
      </c>
      <c r="P94" s="215">
        <v>2848</v>
      </c>
    </row>
    <row r="95" spans="1:58">
      <c r="A95" s="137">
        <v>32313</v>
      </c>
      <c r="B95" s="137" t="s">
        <v>129</v>
      </c>
      <c r="C95" s="143">
        <f>E95+H95</f>
        <v>8780.4</v>
      </c>
      <c r="D95" s="214"/>
      <c r="E95" s="140">
        <v>6327.4</v>
      </c>
      <c r="F95" s="140"/>
      <c r="G95" s="140"/>
      <c r="H95" s="140">
        <v>2453</v>
      </c>
      <c r="I95" s="140"/>
      <c r="J95" s="140"/>
      <c r="K95" s="140"/>
      <c r="L95" s="140"/>
      <c r="M95" s="140"/>
      <c r="N95" s="140"/>
      <c r="O95" s="215">
        <v>5338</v>
      </c>
      <c r="P95" s="215">
        <v>5338</v>
      </c>
    </row>
    <row r="96" spans="1:58">
      <c r="A96" s="137">
        <v>32314</v>
      </c>
      <c r="B96" s="137" t="s">
        <v>173</v>
      </c>
      <c r="C96" s="143">
        <f>H96+I96</f>
        <v>5000</v>
      </c>
      <c r="D96" s="214"/>
      <c r="E96" s="140"/>
      <c r="F96" s="140"/>
      <c r="G96" s="140"/>
      <c r="H96" s="140">
        <v>1000</v>
      </c>
      <c r="I96" s="140">
        <v>4000</v>
      </c>
      <c r="J96" s="140"/>
      <c r="K96" s="140"/>
      <c r="L96" s="140"/>
      <c r="M96" s="140"/>
      <c r="N96" s="140"/>
      <c r="O96" s="215">
        <v>1000</v>
      </c>
      <c r="P96" s="215">
        <v>1000</v>
      </c>
    </row>
    <row r="97" spans="1:58">
      <c r="A97" s="137">
        <v>32319</v>
      </c>
      <c r="B97" s="137" t="s">
        <v>172</v>
      </c>
      <c r="C97" s="143">
        <f>H97+I97+L97</f>
        <v>34552.28</v>
      </c>
      <c r="D97" s="214"/>
      <c r="E97" s="140"/>
      <c r="F97" s="140"/>
      <c r="G97" s="140"/>
      <c r="H97" s="140">
        <v>11083</v>
      </c>
      <c r="I97" s="140">
        <v>13469.28</v>
      </c>
      <c r="J97" s="140"/>
      <c r="K97" s="140"/>
      <c r="L97" s="140">
        <v>10000</v>
      </c>
      <c r="M97" s="140"/>
      <c r="N97" s="140"/>
      <c r="O97" s="215">
        <v>11083</v>
      </c>
      <c r="P97" s="215">
        <v>11083</v>
      </c>
    </row>
    <row r="98" spans="1:58" s="131" customFormat="1">
      <c r="A98" s="134">
        <v>3232</v>
      </c>
      <c r="B98" s="134" t="s">
        <v>42</v>
      </c>
      <c r="C98" s="136">
        <f>D98+E98+F98+G98+H98+I98+J98+K98+L98+M98+N98</f>
        <v>123413.9</v>
      </c>
      <c r="D98" s="213"/>
      <c r="E98" s="136">
        <f>E99+E100+E101</f>
        <v>6028.9</v>
      </c>
      <c r="F98" s="136">
        <v>60000</v>
      </c>
      <c r="G98" s="136"/>
      <c r="H98" s="136">
        <f>H100+H101+H102</f>
        <v>57385</v>
      </c>
      <c r="I98" s="136">
        <v>0</v>
      </c>
      <c r="J98" s="136"/>
      <c r="K98" s="136"/>
      <c r="L98" s="136"/>
      <c r="M98" s="136"/>
      <c r="N98" s="136"/>
      <c r="O98" s="136">
        <v>72280</v>
      </c>
      <c r="P98" s="136">
        <v>72280</v>
      </c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</row>
    <row r="99" spans="1:58" s="113" customFormat="1">
      <c r="A99" s="141">
        <v>32321</v>
      </c>
      <c r="B99" s="141" t="s">
        <v>134</v>
      </c>
      <c r="C99" s="143">
        <f t="shared" ref="C99:C162" si="1">D99+E99+F99+G99+H99+I99+J99+K99+L99+M99+N99</f>
        <v>352.5</v>
      </c>
      <c r="D99" s="216"/>
      <c r="E99" s="143">
        <v>352.5</v>
      </c>
      <c r="F99" s="143"/>
      <c r="G99" s="143"/>
      <c r="H99" s="143"/>
      <c r="I99" s="143"/>
      <c r="J99" s="143"/>
      <c r="K99" s="143"/>
      <c r="L99" s="143"/>
      <c r="M99" s="143"/>
      <c r="N99" s="143"/>
      <c r="O99" s="215">
        <v>3000</v>
      </c>
      <c r="P99" s="215">
        <v>3000</v>
      </c>
    </row>
    <row r="100" spans="1:58" s="113" customFormat="1">
      <c r="A100" s="141">
        <v>32322</v>
      </c>
      <c r="B100" s="141" t="s">
        <v>135</v>
      </c>
      <c r="C100" s="143">
        <f t="shared" si="1"/>
        <v>41517</v>
      </c>
      <c r="D100" s="216"/>
      <c r="E100" s="143">
        <v>5277</v>
      </c>
      <c r="F100" s="143"/>
      <c r="G100" s="143"/>
      <c r="H100" s="143">
        <v>36240</v>
      </c>
      <c r="I100" s="143"/>
      <c r="J100" s="143"/>
      <c r="K100" s="143"/>
      <c r="L100" s="143"/>
      <c r="M100" s="143"/>
      <c r="N100" s="143"/>
      <c r="O100" s="215">
        <v>41517</v>
      </c>
      <c r="P100" s="215">
        <v>41517</v>
      </c>
    </row>
    <row r="101" spans="1:58" s="113" customFormat="1">
      <c r="A101" s="141">
        <v>32323</v>
      </c>
      <c r="B101" s="141" t="s">
        <v>136</v>
      </c>
      <c r="C101" s="143">
        <f t="shared" si="1"/>
        <v>11544.4</v>
      </c>
      <c r="D101" s="216"/>
      <c r="E101" s="143">
        <v>399.4</v>
      </c>
      <c r="F101" s="143"/>
      <c r="G101" s="143"/>
      <c r="H101" s="143">
        <v>11145</v>
      </c>
      <c r="I101" s="143"/>
      <c r="J101" s="143"/>
      <c r="K101" s="143"/>
      <c r="L101" s="143"/>
      <c r="M101" s="143"/>
      <c r="N101" s="143"/>
      <c r="O101" s="215">
        <v>27763</v>
      </c>
      <c r="P101" s="215">
        <v>27763</v>
      </c>
    </row>
    <row r="102" spans="1:58" s="113" customFormat="1">
      <c r="A102" s="141">
        <v>32329</v>
      </c>
      <c r="B102" s="141" t="s">
        <v>177</v>
      </c>
      <c r="C102" s="143">
        <f t="shared" si="1"/>
        <v>70000</v>
      </c>
      <c r="D102" s="216"/>
      <c r="E102" s="143"/>
      <c r="F102" s="143">
        <v>60000</v>
      </c>
      <c r="G102" s="143"/>
      <c r="H102" s="143">
        <v>10000</v>
      </c>
      <c r="I102" s="143"/>
      <c r="J102" s="143"/>
      <c r="K102" s="143"/>
      <c r="L102" s="143"/>
      <c r="M102" s="143"/>
      <c r="N102" s="143"/>
      <c r="O102" s="215">
        <v>0</v>
      </c>
      <c r="P102" s="215">
        <v>0</v>
      </c>
    </row>
    <row r="103" spans="1:58" s="131" customFormat="1">
      <c r="A103" s="134">
        <v>3233</v>
      </c>
      <c r="B103" s="134" t="s">
        <v>43</v>
      </c>
      <c r="C103" s="136">
        <f t="shared" si="1"/>
        <v>10039</v>
      </c>
      <c r="D103" s="213"/>
      <c r="E103" s="136">
        <v>1700</v>
      </c>
      <c r="F103" s="136"/>
      <c r="G103" s="136"/>
      <c r="H103" s="136">
        <v>8339</v>
      </c>
      <c r="I103" s="136">
        <v>0</v>
      </c>
      <c r="J103" s="136"/>
      <c r="K103" s="136"/>
      <c r="L103" s="136"/>
      <c r="M103" s="136"/>
      <c r="N103" s="136"/>
      <c r="O103" s="136">
        <v>14101</v>
      </c>
      <c r="P103" s="136">
        <v>14101</v>
      </c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</row>
    <row r="104" spans="1:58">
      <c r="A104" s="137">
        <v>32332</v>
      </c>
      <c r="B104" s="137" t="s">
        <v>132</v>
      </c>
      <c r="C104" s="143">
        <f t="shared" si="1"/>
        <v>0</v>
      </c>
      <c r="D104" s="214"/>
      <c r="E104" s="140">
        <v>0</v>
      </c>
      <c r="F104" s="140"/>
      <c r="G104" s="140"/>
      <c r="H104" s="140">
        <v>0</v>
      </c>
      <c r="I104" s="140"/>
      <c r="J104" s="140"/>
      <c r="K104" s="140"/>
      <c r="L104" s="140"/>
      <c r="M104" s="140"/>
      <c r="N104" s="140"/>
      <c r="O104" s="215">
        <v>4062</v>
      </c>
      <c r="P104" s="215">
        <v>4062</v>
      </c>
    </row>
    <row r="105" spans="1:58">
      <c r="A105" s="137">
        <v>32339</v>
      </c>
      <c r="B105" s="137" t="s">
        <v>133</v>
      </c>
      <c r="C105" s="143">
        <f t="shared" si="1"/>
        <v>10039</v>
      </c>
      <c r="D105" s="214"/>
      <c r="E105" s="140">
        <v>1700</v>
      </c>
      <c r="F105" s="140"/>
      <c r="G105" s="140"/>
      <c r="H105" s="140">
        <v>8339</v>
      </c>
      <c r="I105" s="140"/>
      <c r="J105" s="140"/>
      <c r="K105" s="140"/>
      <c r="L105" s="140"/>
      <c r="M105" s="140"/>
      <c r="N105" s="140"/>
      <c r="O105" s="215">
        <v>10039</v>
      </c>
      <c r="P105" s="215">
        <v>10039</v>
      </c>
    </row>
    <row r="106" spans="1:58" s="131" customFormat="1">
      <c r="A106" s="134">
        <v>3234</v>
      </c>
      <c r="B106" s="134" t="s">
        <v>44</v>
      </c>
      <c r="C106" s="136">
        <f t="shared" si="1"/>
        <v>16254</v>
      </c>
      <c r="D106" s="213"/>
      <c r="E106" s="136">
        <f>E107+E108+E109+E110+E111</f>
        <v>10849</v>
      </c>
      <c r="F106" s="136"/>
      <c r="G106" s="136"/>
      <c r="H106" s="136">
        <f>H107+H108+H109+H110+H111</f>
        <v>4405</v>
      </c>
      <c r="I106" s="136">
        <v>1000</v>
      </c>
      <c r="J106" s="136"/>
      <c r="K106" s="136"/>
      <c r="L106" s="136"/>
      <c r="M106" s="136"/>
      <c r="N106" s="136"/>
      <c r="O106" s="136">
        <v>19754</v>
      </c>
      <c r="P106" s="136">
        <v>19754</v>
      </c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</row>
    <row r="107" spans="1:58" s="113" customFormat="1">
      <c r="A107" s="141">
        <v>32341</v>
      </c>
      <c r="B107" s="141" t="s">
        <v>137</v>
      </c>
      <c r="C107" s="143">
        <f t="shared" si="1"/>
        <v>6132</v>
      </c>
      <c r="D107" s="216"/>
      <c r="E107" s="143">
        <v>3170</v>
      </c>
      <c r="F107" s="143"/>
      <c r="G107" s="143"/>
      <c r="H107" s="143">
        <v>1962</v>
      </c>
      <c r="I107" s="143">
        <v>1000</v>
      </c>
      <c r="J107" s="143"/>
      <c r="K107" s="143"/>
      <c r="L107" s="143"/>
      <c r="M107" s="143"/>
      <c r="N107" s="143"/>
      <c r="O107" s="215">
        <v>5132</v>
      </c>
      <c r="P107" s="215">
        <v>5132</v>
      </c>
    </row>
    <row r="108" spans="1:58" s="113" customFormat="1">
      <c r="A108" s="141">
        <v>32342</v>
      </c>
      <c r="B108" s="141" t="s">
        <v>138</v>
      </c>
      <c r="C108" s="143">
        <f t="shared" si="1"/>
        <v>4465</v>
      </c>
      <c r="D108" s="216"/>
      <c r="E108" s="143">
        <v>3484</v>
      </c>
      <c r="F108" s="143"/>
      <c r="G108" s="143"/>
      <c r="H108" s="143">
        <v>981</v>
      </c>
      <c r="I108" s="143"/>
      <c r="J108" s="143"/>
      <c r="K108" s="143"/>
      <c r="L108" s="143"/>
      <c r="M108" s="143"/>
      <c r="N108" s="143"/>
      <c r="O108" s="215">
        <v>4465</v>
      </c>
      <c r="P108" s="215">
        <v>4465</v>
      </c>
    </row>
    <row r="109" spans="1:58" s="113" customFormat="1">
      <c r="A109" s="141">
        <v>32343</v>
      </c>
      <c r="B109" s="141" t="s">
        <v>139</v>
      </c>
      <c r="C109" s="143">
        <f t="shared" si="1"/>
        <v>1500</v>
      </c>
      <c r="D109" s="216"/>
      <c r="E109" s="143">
        <v>1500</v>
      </c>
      <c r="F109" s="143"/>
      <c r="G109" s="143"/>
      <c r="H109" s="143">
        <v>0</v>
      </c>
      <c r="I109" s="143"/>
      <c r="J109" s="143"/>
      <c r="K109" s="143"/>
      <c r="L109" s="143"/>
      <c r="M109" s="143"/>
      <c r="N109" s="143"/>
      <c r="O109" s="215">
        <v>6000</v>
      </c>
      <c r="P109" s="215">
        <v>6000</v>
      </c>
    </row>
    <row r="110" spans="1:58" s="113" customFormat="1">
      <c r="A110" s="141">
        <v>32344</v>
      </c>
      <c r="B110" s="141" t="s">
        <v>140</v>
      </c>
      <c r="C110" s="143">
        <f t="shared" si="1"/>
        <v>1462</v>
      </c>
      <c r="D110" s="216"/>
      <c r="E110" s="143">
        <v>1000</v>
      </c>
      <c r="F110" s="143"/>
      <c r="G110" s="143"/>
      <c r="H110" s="143">
        <v>462</v>
      </c>
      <c r="I110" s="143"/>
      <c r="J110" s="143"/>
      <c r="K110" s="143"/>
      <c r="L110" s="143"/>
      <c r="M110" s="143"/>
      <c r="N110" s="143"/>
      <c r="O110" s="215">
        <v>1462</v>
      </c>
      <c r="P110" s="215">
        <v>1462</v>
      </c>
    </row>
    <row r="111" spans="1:58" s="113" customFormat="1">
      <c r="A111" s="141">
        <v>32349</v>
      </c>
      <c r="B111" s="141" t="s">
        <v>141</v>
      </c>
      <c r="C111" s="143">
        <f t="shared" si="1"/>
        <v>2695</v>
      </c>
      <c r="D111" s="216"/>
      <c r="E111" s="143">
        <v>1695</v>
      </c>
      <c r="F111" s="143"/>
      <c r="G111" s="143"/>
      <c r="H111" s="143">
        <v>1000</v>
      </c>
      <c r="I111" s="143"/>
      <c r="J111" s="143"/>
      <c r="K111" s="143"/>
      <c r="L111" s="143"/>
      <c r="M111" s="143"/>
      <c r="N111" s="143"/>
      <c r="O111" s="215">
        <v>2695</v>
      </c>
      <c r="P111" s="215">
        <v>2695</v>
      </c>
    </row>
    <row r="112" spans="1:58" s="131" customFormat="1">
      <c r="A112" s="134">
        <v>3235</v>
      </c>
      <c r="B112" s="134" t="s">
        <v>68</v>
      </c>
      <c r="C112" s="136">
        <f t="shared" si="1"/>
        <v>305136.70999999996</v>
      </c>
      <c r="D112" s="213"/>
      <c r="E112" s="136">
        <f>E113+E114</f>
        <v>9915.7099999999991</v>
      </c>
      <c r="F112" s="136">
        <v>180000</v>
      </c>
      <c r="G112" s="136"/>
      <c r="H112" s="136">
        <f>H113+H114+H115</f>
        <v>110221</v>
      </c>
      <c r="I112" s="136">
        <v>5000</v>
      </c>
      <c r="J112" s="136"/>
      <c r="K112" s="136"/>
      <c r="L112" s="136"/>
      <c r="M112" s="136"/>
      <c r="N112" s="136"/>
      <c r="O112" s="136">
        <v>52221</v>
      </c>
      <c r="P112" s="136">
        <v>52221</v>
      </c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</row>
    <row r="113" spans="1:58">
      <c r="A113" s="137">
        <v>32352</v>
      </c>
      <c r="B113" s="137" t="s">
        <v>142</v>
      </c>
      <c r="C113" s="143">
        <f t="shared" si="1"/>
        <v>226800</v>
      </c>
      <c r="D113" s="214"/>
      <c r="E113" s="140">
        <v>6800</v>
      </c>
      <c r="F113" s="140">
        <v>180000</v>
      </c>
      <c r="G113" s="140"/>
      <c r="H113" s="140">
        <v>35000</v>
      </c>
      <c r="I113" s="140">
        <v>5000</v>
      </c>
      <c r="J113" s="140"/>
      <c r="K113" s="140"/>
      <c r="L113" s="140"/>
      <c r="M113" s="140"/>
      <c r="N113" s="140"/>
      <c r="O113" s="215">
        <v>25000</v>
      </c>
      <c r="P113" s="215">
        <v>25000</v>
      </c>
    </row>
    <row r="114" spans="1:58">
      <c r="A114" s="137">
        <v>32353</v>
      </c>
      <c r="B114" s="137" t="s">
        <v>143</v>
      </c>
      <c r="C114" s="143">
        <f t="shared" si="1"/>
        <v>40336.71</v>
      </c>
      <c r="D114" s="214"/>
      <c r="E114" s="140">
        <v>3115.71</v>
      </c>
      <c r="F114" s="140"/>
      <c r="G114" s="140"/>
      <c r="H114" s="140">
        <v>37221</v>
      </c>
      <c r="I114" s="140"/>
      <c r="J114" s="140"/>
      <c r="K114" s="140"/>
      <c r="L114" s="140"/>
      <c r="M114" s="140"/>
      <c r="N114" s="140"/>
      <c r="O114" s="215">
        <v>22221</v>
      </c>
      <c r="P114" s="215">
        <v>22221</v>
      </c>
    </row>
    <row r="115" spans="1:58" ht="36.75">
      <c r="A115" s="137">
        <v>32355</v>
      </c>
      <c r="B115" s="138" t="s">
        <v>175</v>
      </c>
      <c r="C115" s="143">
        <f t="shared" si="1"/>
        <v>38000</v>
      </c>
      <c r="D115" s="214"/>
      <c r="E115" s="140"/>
      <c r="F115" s="140"/>
      <c r="G115" s="140"/>
      <c r="H115" s="140">
        <v>38000</v>
      </c>
      <c r="I115" s="140"/>
      <c r="J115" s="140"/>
      <c r="K115" s="140"/>
      <c r="L115" s="140"/>
      <c r="M115" s="140"/>
      <c r="N115" s="140"/>
      <c r="O115" s="215">
        <v>0</v>
      </c>
      <c r="P115" s="215">
        <v>0</v>
      </c>
    </row>
    <row r="116" spans="1:58">
      <c r="A116" s="137">
        <v>32359</v>
      </c>
      <c r="B116" s="137" t="s">
        <v>171</v>
      </c>
      <c r="C116" s="143">
        <f t="shared" si="1"/>
        <v>0</v>
      </c>
      <c r="D116" s="214"/>
      <c r="E116" s="140"/>
      <c r="F116" s="140"/>
      <c r="G116" s="140"/>
      <c r="H116" s="140">
        <v>0</v>
      </c>
      <c r="I116" s="140"/>
      <c r="J116" s="140"/>
      <c r="K116" s="140"/>
      <c r="L116" s="140"/>
      <c r="M116" s="140"/>
      <c r="N116" s="140"/>
      <c r="O116" s="215">
        <v>5000</v>
      </c>
      <c r="P116" s="215">
        <v>5000</v>
      </c>
    </row>
    <row r="117" spans="1:58" s="131" customFormat="1">
      <c r="A117" s="134">
        <v>3236</v>
      </c>
      <c r="B117" s="224" t="s">
        <v>45</v>
      </c>
      <c r="C117" s="136">
        <f t="shared" si="1"/>
        <v>3278</v>
      </c>
      <c r="D117" s="213"/>
      <c r="E117" s="136">
        <v>3278</v>
      </c>
      <c r="F117" s="136"/>
      <c r="G117" s="136"/>
      <c r="H117" s="136">
        <v>0</v>
      </c>
      <c r="I117" s="136"/>
      <c r="J117" s="136"/>
      <c r="K117" s="136"/>
      <c r="L117" s="136"/>
      <c r="M117" s="136"/>
      <c r="N117" s="136"/>
      <c r="O117" s="136">
        <v>3062</v>
      </c>
      <c r="P117" s="136">
        <v>3062</v>
      </c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</row>
    <row r="118" spans="1:58">
      <c r="A118" s="137">
        <v>32361</v>
      </c>
      <c r="B118" s="137" t="s">
        <v>144</v>
      </c>
      <c r="C118" s="143">
        <f t="shared" si="1"/>
        <v>3278</v>
      </c>
      <c r="D118" s="214"/>
      <c r="E118" s="140">
        <v>3278</v>
      </c>
      <c r="F118" s="140"/>
      <c r="G118" s="140"/>
      <c r="H118" s="140">
        <v>0</v>
      </c>
      <c r="I118" s="140"/>
      <c r="J118" s="140"/>
      <c r="K118" s="140"/>
      <c r="L118" s="140"/>
      <c r="M118" s="140"/>
      <c r="N118" s="140"/>
      <c r="O118" s="215">
        <v>3062</v>
      </c>
      <c r="P118" s="215">
        <v>3062</v>
      </c>
    </row>
    <row r="119" spans="1:58" s="131" customFormat="1">
      <c r="A119" s="134">
        <v>3237</v>
      </c>
      <c r="B119" s="134" t="s">
        <v>46</v>
      </c>
      <c r="C119" s="136">
        <f t="shared" si="1"/>
        <v>332193.09999999998</v>
      </c>
      <c r="D119" s="213">
        <v>211200</v>
      </c>
      <c r="E119" s="136">
        <v>12202.1</v>
      </c>
      <c r="F119" s="136"/>
      <c r="G119" s="136"/>
      <c r="H119" s="136">
        <f>H120+H121+H122+H123</f>
        <v>88791</v>
      </c>
      <c r="I119" s="136"/>
      <c r="J119" s="136">
        <v>20000</v>
      </c>
      <c r="K119" s="136"/>
      <c r="L119" s="136"/>
      <c r="M119" s="136"/>
      <c r="N119" s="136"/>
      <c r="O119" s="136">
        <v>59791</v>
      </c>
      <c r="P119" s="136">
        <v>59791</v>
      </c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</row>
    <row r="120" spans="1:58">
      <c r="A120" s="137">
        <v>32371</v>
      </c>
      <c r="B120" s="137" t="s">
        <v>145</v>
      </c>
      <c r="C120" s="143">
        <f t="shared" si="1"/>
        <v>36963.69</v>
      </c>
      <c r="D120" s="214"/>
      <c r="E120" s="140">
        <v>6115.69</v>
      </c>
      <c r="F120" s="140"/>
      <c r="G120" s="140"/>
      <c r="H120" s="140">
        <v>30848</v>
      </c>
      <c r="I120" s="140"/>
      <c r="J120" s="140"/>
      <c r="K120" s="140"/>
      <c r="L120" s="140"/>
      <c r="M120" s="140"/>
      <c r="N120" s="140"/>
      <c r="O120" s="215">
        <v>32848</v>
      </c>
      <c r="P120" s="215">
        <v>32848</v>
      </c>
    </row>
    <row r="121" spans="1:58">
      <c r="A121" s="137">
        <v>32372</v>
      </c>
      <c r="B121" s="137" t="s">
        <v>146</v>
      </c>
      <c r="C121" s="143">
        <f t="shared" si="1"/>
        <v>272786.41000000003</v>
      </c>
      <c r="D121" s="214">
        <v>211200</v>
      </c>
      <c r="E121" s="140">
        <v>5586.41</v>
      </c>
      <c r="F121" s="140"/>
      <c r="G121" s="140"/>
      <c r="H121" s="140">
        <v>56000</v>
      </c>
      <c r="I121" s="140"/>
      <c r="J121" s="140"/>
      <c r="K121" s="140"/>
      <c r="L121" s="140"/>
      <c r="M121" s="140"/>
      <c r="N121" s="140"/>
      <c r="O121" s="215">
        <v>22000</v>
      </c>
      <c r="P121" s="215">
        <v>22000</v>
      </c>
    </row>
    <row r="122" spans="1:58">
      <c r="A122" s="137">
        <v>32373</v>
      </c>
      <c r="B122" s="137" t="s">
        <v>147</v>
      </c>
      <c r="C122" s="143">
        <f t="shared" si="1"/>
        <v>500</v>
      </c>
      <c r="D122" s="214"/>
      <c r="E122" s="140">
        <v>500</v>
      </c>
      <c r="F122" s="140"/>
      <c r="G122" s="140"/>
      <c r="H122" s="140">
        <v>0</v>
      </c>
      <c r="I122" s="140"/>
      <c r="J122" s="140"/>
      <c r="K122" s="140"/>
      <c r="L122" s="140"/>
      <c r="M122" s="140"/>
      <c r="N122" s="140"/>
      <c r="O122" s="215">
        <v>2000</v>
      </c>
      <c r="P122" s="215">
        <v>2000</v>
      </c>
    </row>
    <row r="123" spans="1:58">
      <c r="A123" s="137">
        <v>32379</v>
      </c>
      <c r="B123" s="137" t="s">
        <v>148</v>
      </c>
      <c r="C123" s="143">
        <f t="shared" si="1"/>
        <v>1943</v>
      </c>
      <c r="D123" s="214"/>
      <c r="E123" s="140"/>
      <c r="F123" s="140"/>
      <c r="G123" s="140"/>
      <c r="H123" s="140">
        <v>1943</v>
      </c>
      <c r="I123" s="140"/>
      <c r="J123" s="140"/>
      <c r="K123" s="140"/>
      <c r="L123" s="140"/>
      <c r="M123" s="140"/>
      <c r="N123" s="140"/>
      <c r="O123" s="215">
        <v>2943</v>
      </c>
      <c r="P123" s="215">
        <v>2943</v>
      </c>
    </row>
    <row r="124" spans="1:58" s="131" customFormat="1">
      <c r="A124" s="134">
        <v>3238</v>
      </c>
      <c r="B124" s="134" t="s">
        <v>47</v>
      </c>
      <c r="C124" s="136">
        <f t="shared" si="1"/>
        <v>36434</v>
      </c>
      <c r="D124" s="213"/>
      <c r="E124" s="136">
        <v>17738</v>
      </c>
      <c r="F124" s="136"/>
      <c r="G124" s="136"/>
      <c r="H124" s="136">
        <f>H125+H126+H127</f>
        <v>18696</v>
      </c>
      <c r="I124" s="136"/>
      <c r="J124" s="136"/>
      <c r="K124" s="136"/>
      <c r="L124" s="136"/>
      <c r="M124" s="136"/>
      <c r="N124" s="136"/>
      <c r="O124" s="136">
        <v>29434</v>
      </c>
      <c r="P124" s="136">
        <v>29434</v>
      </c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</row>
    <row r="125" spans="1:58" s="113" customFormat="1">
      <c r="A125" s="141">
        <v>32381</v>
      </c>
      <c r="B125" s="141" t="s">
        <v>170</v>
      </c>
      <c r="C125" s="143">
        <f t="shared" si="1"/>
        <v>2867</v>
      </c>
      <c r="D125" s="216"/>
      <c r="E125" s="143"/>
      <c r="F125" s="143"/>
      <c r="G125" s="143"/>
      <c r="H125" s="143">
        <v>2867</v>
      </c>
      <c r="I125" s="143"/>
      <c r="J125" s="143"/>
      <c r="K125" s="143"/>
      <c r="L125" s="143"/>
      <c r="M125" s="143"/>
      <c r="N125" s="143"/>
      <c r="O125" s="215">
        <v>2867</v>
      </c>
      <c r="P125" s="215">
        <v>2867</v>
      </c>
    </row>
    <row r="126" spans="1:58">
      <c r="A126" s="137">
        <v>32382</v>
      </c>
      <c r="B126" s="137" t="s">
        <v>149</v>
      </c>
      <c r="C126" s="143">
        <f t="shared" si="1"/>
        <v>0</v>
      </c>
      <c r="D126" s="214"/>
      <c r="E126" s="140"/>
      <c r="F126" s="140"/>
      <c r="G126" s="140"/>
      <c r="H126" s="140">
        <v>0</v>
      </c>
      <c r="I126" s="140"/>
      <c r="J126" s="140"/>
      <c r="K126" s="140"/>
      <c r="L126" s="140"/>
      <c r="M126" s="140"/>
      <c r="N126" s="140"/>
      <c r="O126" s="215">
        <v>5000</v>
      </c>
      <c r="P126" s="215">
        <v>5000</v>
      </c>
    </row>
    <row r="127" spans="1:58">
      <c r="A127" s="137">
        <v>32389</v>
      </c>
      <c r="B127" s="137" t="s">
        <v>150</v>
      </c>
      <c r="C127" s="143">
        <f t="shared" si="1"/>
        <v>33567</v>
      </c>
      <c r="D127" s="214"/>
      <c r="E127" s="140">
        <v>17738</v>
      </c>
      <c r="F127" s="140"/>
      <c r="G127" s="140"/>
      <c r="H127" s="140">
        <v>15829</v>
      </c>
      <c r="I127" s="140"/>
      <c r="J127" s="140"/>
      <c r="K127" s="140"/>
      <c r="L127" s="140"/>
      <c r="M127" s="140"/>
      <c r="N127" s="140"/>
      <c r="O127" s="215">
        <v>21567</v>
      </c>
      <c r="P127" s="215">
        <v>21567</v>
      </c>
    </row>
    <row r="128" spans="1:58" s="131" customFormat="1">
      <c r="A128" s="134">
        <v>3239</v>
      </c>
      <c r="B128" s="134" t="s">
        <v>48</v>
      </c>
      <c r="C128" s="136">
        <f t="shared" si="1"/>
        <v>44716</v>
      </c>
      <c r="D128" s="213"/>
      <c r="E128" s="136">
        <v>2820</v>
      </c>
      <c r="F128" s="136"/>
      <c r="G128" s="136"/>
      <c r="H128" s="136">
        <f>H129+H130+H131+H132+H133+H134</f>
        <v>31896</v>
      </c>
      <c r="I128" s="136"/>
      <c r="J128" s="136">
        <v>10000</v>
      </c>
      <c r="K128" s="136"/>
      <c r="L128" s="136"/>
      <c r="M128" s="136"/>
      <c r="N128" s="136"/>
      <c r="O128" s="136">
        <v>34582</v>
      </c>
      <c r="P128" s="136">
        <v>34582</v>
      </c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</row>
    <row r="129" spans="1:58" ht="36.75">
      <c r="A129" s="137">
        <v>32391</v>
      </c>
      <c r="B129" s="138" t="s">
        <v>158</v>
      </c>
      <c r="C129" s="143">
        <f t="shared" si="1"/>
        <v>5744</v>
      </c>
      <c r="D129" s="214"/>
      <c r="E129" s="140">
        <v>1820</v>
      </c>
      <c r="F129" s="140"/>
      <c r="G129" s="140"/>
      <c r="H129" s="140">
        <v>3924</v>
      </c>
      <c r="I129" s="140"/>
      <c r="J129" s="140"/>
      <c r="K129" s="140"/>
      <c r="L129" s="140"/>
      <c r="M129" s="140"/>
      <c r="N129" s="140"/>
      <c r="O129" s="215">
        <v>15744</v>
      </c>
      <c r="P129" s="215">
        <v>15744</v>
      </c>
    </row>
    <row r="130" spans="1:58">
      <c r="A130" s="137">
        <v>32392</v>
      </c>
      <c r="B130" s="137" t="s">
        <v>151</v>
      </c>
      <c r="C130" s="143">
        <f t="shared" si="1"/>
        <v>0</v>
      </c>
      <c r="D130" s="214"/>
      <c r="E130" s="140"/>
      <c r="F130" s="140"/>
      <c r="G130" s="140"/>
      <c r="H130" s="140">
        <v>0</v>
      </c>
      <c r="I130" s="140"/>
      <c r="J130" s="140"/>
      <c r="K130" s="140"/>
      <c r="L130" s="140"/>
      <c r="M130" s="140"/>
      <c r="N130" s="140"/>
      <c r="O130" s="215">
        <v>468</v>
      </c>
      <c r="P130" s="215">
        <v>468</v>
      </c>
    </row>
    <row r="131" spans="1:58">
      <c r="A131" s="137">
        <v>32394</v>
      </c>
      <c r="B131" s="137" t="s">
        <v>169</v>
      </c>
      <c r="C131" s="143">
        <f t="shared" si="1"/>
        <v>3000</v>
      </c>
      <c r="D131" s="214"/>
      <c r="E131" s="140"/>
      <c r="F131" s="140"/>
      <c r="G131" s="140"/>
      <c r="H131" s="140">
        <v>3000</v>
      </c>
      <c r="I131" s="140"/>
      <c r="J131" s="140"/>
      <c r="K131" s="140"/>
      <c r="L131" s="140"/>
      <c r="M131" s="140"/>
      <c r="N131" s="140"/>
      <c r="O131" s="215">
        <v>3000</v>
      </c>
      <c r="P131" s="215">
        <v>3000</v>
      </c>
    </row>
    <row r="132" spans="1:58">
      <c r="A132" s="137">
        <v>32395</v>
      </c>
      <c r="B132" s="137" t="s">
        <v>176</v>
      </c>
      <c r="C132" s="143">
        <f t="shared" si="1"/>
        <v>15000</v>
      </c>
      <c r="D132" s="214"/>
      <c r="E132" s="140"/>
      <c r="F132" s="140"/>
      <c r="G132" s="140"/>
      <c r="H132" s="140">
        <v>15000</v>
      </c>
      <c r="I132" s="140"/>
      <c r="J132" s="140"/>
      <c r="K132" s="140"/>
      <c r="L132" s="140"/>
      <c r="M132" s="140"/>
      <c r="N132" s="140"/>
      <c r="O132" s="215">
        <v>0</v>
      </c>
      <c r="P132" s="215">
        <v>0</v>
      </c>
    </row>
    <row r="133" spans="1:58">
      <c r="A133" s="137">
        <v>32396</v>
      </c>
      <c r="B133" s="137" t="s">
        <v>152</v>
      </c>
      <c r="C133" s="143">
        <f t="shared" si="1"/>
        <v>0</v>
      </c>
      <c r="D133" s="214"/>
      <c r="E133" s="140"/>
      <c r="F133" s="140"/>
      <c r="G133" s="140"/>
      <c r="H133" s="140">
        <v>0</v>
      </c>
      <c r="I133" s="140"/>
      <c r="J133" s="140"/>
      <c r="K133" s="140"/>
      <c r="L133" s="140"/>
      <c r="M133" s="140"/>
      <c r="N133" s="140"/>
      <c r="O133" s="215">
        <v>180</v>
      </c>
      <c r="P133" s="215">
        <v>180</v>
      </c>
    </row>
    <row r="134" spans="1:58">
      <c r="A134" s="137">
        <v>32399</v>
      </c>
      <c r="B134" s="137" t="s">
        <v>153</v>
      </c>
      <c r="C134" s="143">
        <f t="shared" si="1"/>
        <v>10972</v>
      </c>
      <c r="D134" s="214"/>
      <c r="E134" s="140">
        <v>1000</v>
      </c>
      <c r="F134" s="140"/>
      <c r="G134" s="140"/>
      <c r="H134" s="140">
        <v>9972</v>
      </c>
      <c r="I134" s="140"/>
      <c r="J134" s="140"/>
      <c r="K134" s="140"/>
      <c r="L134" s="140"/>
      <c r="M134" s="140"/>
      <c r="N134" s="140"/>
      <c r="O134" s="215">
        <v>10972</v>
      </c>
      <c r="P134" s="215">
        <v>10972</v>
      </c>
    </row>
    <row r="135" spans="1:58" s="119" customFormat="1">
      <c r="A135" s="124">
        <v>324</v>
      </c>
      <c r="B135" s="124" t="s">
        <v>28</v>
      </c>
      <c r="C135" s="215">
        <f t="shared" si="1"/>
        <v>68530.720000000001</v>
      </c>
      <c r="D135" s="146"/>
      <c r="E135" s="83">
        <v>0</v>
      </c>
      <c r="F135" s="83"/>
      <c r="G135" s="83"/>
      <c r="H135" s="83">
        <v>27000</v>
      </c>
      <c r="I135" s="83">
        <v>26530.720000000001</v>
      </c>
      <c r="J135" s="83"/>
      <c r="K135" s="83"/>
      <c r="L135" s="83">
        <v>15000</v>
      </c>
      <c r="M135" s="83"/>
      <c r="N135" s="83"/>
      <c r="O135" s="83">
        <v>11000</v>
      </c>
      <c r="P135" s="83">
        <v>11000</v>
      </c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</row>
    <row r="136" spans="1:58" s="131" customFormat="1">
      <c r="A136" s="134">
        <v>3241</v>
      </c>
      <c r="B136" s="134" t="s">
        <v>28</v>
      </c>
      <c r="C136" s="136">
        <f t="shared" si="1"/>
        <v>68530.720000000001</v>
      </c>
      <c r="D136" s="213"/>
      <c r="E136" s="136">
        <v>0</v>
      </c>
      <c r="F136" s="136"/>
      <c r="G136" s="136"/>
      <c r="H136" s="136">
        <v>27000</v>
      </c>
      <c r="I136" s="136">
        <v>26530.720000000001</v>
      </c>
      <c r="J136" s="136"/>
      <c r="K136" s="136"/>
      <c r="L136" s="136">
        <v>15000</v>
      </c>
      <c r="M136" s="136"/>
      <c r="N136" s="136"/>
      <c r="O136" s="136">
        <v>11000</v>
      </c>
      <c r="P136" s="136">
        <v>11000</v>
      </c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</row>
    <row r="137" spans="1:58">
      <c r="A137" s="137">
        <v>32411</v>
      </c>
      <c r="B137" s="137" t="s">
        <v>159</v>
      </c>
      <c r="C137" s="143">
        <f t="shared" si="1"/>
        <v>2000</v>
      </c>
      <c r="D137" s="214"/>
      <c r="E137" s="140"/>
      <c r="F137" s="140"/>
      <c r="G137" s="140"/>
      <c r="H137" s="140">
        <v>2000</v>
      </c>
      <c r="I137" s="140"/>
      <c r="J137" s="140"/>
      <c r="K137" s="140"/>
      <c r="L137" s="140"/>
      <c r="M137" s="140"/>
      <c r="N137" s="140"/>
      <c r="O137" s="215">
        <v>1000</v>
      </c>
      <c r="P137" s="215">
        <v>1000</v>
      </c>
    </row>
    <row r="138" spans="1:58">
      <c r="A138" s="137">
        <v>32412</v>
      </c>
      <c r="B138" s="137" t="s">
        <v>168</v>
      </c>
      <c r="C138" s="143">
        <f t="shared" si="1"/>
        <v>66530.2</v>
      </c>
      <c r="D138" s="214"/>
      <c r="E138" s="140"/>
      <c r="F138" s="140"/>
      <c r="G138" s="140"/>
      <c r="H138" s="140">
        <v>25000</v>
      </c>
      <c r="I138" s="140">
        <v>26530.2</v>
      </c>
      <c r="J138" s="140"/>
      <c r="K138" s="140"/>
      <c r="L138" s="140">
        <v>15000</v>
      </c>
      <c r="M138" s="140"/>
      <c r="N138" s="140"/>
      <c r="O138" s="215">
        <v>10000</v>
      </c>
      <c r="P138" s="215">
        <v>10000</v>
      </c>
    </row>
    <row r="139" spans="1:58" s="119" customFormat="1" ht="36.75">
      <c r="A139" s="124">
        <v>329</v>
      </c>
      <c r="B139" s="133" t="s">
        <v>2</v>
      </c>
      <c r="C139" s="83">
        <f t="shared" si="1"/>
        <v>134959.5</v>
      </c>
      <c r="D139" s="146">
        <v>12000</v>
      </c>
      <c r="E139" s="83">
        <f>E140+E144+E146+E148+E150</f>
        <v>13331.5</v>
      </c>
      <c r="F139" s="83"/>
      <c r="G139" s="83"/>
      <c r="H139" s="83">
        <f>H140+H144+H146+H148+H150</f>
        <v>59628</v>
      </c>
      <c r="I139" s="83">
        <v>0</v>
      </c>
      <c r="J139" s="83">
        <v>50000</v>
      </c>
      <c r="K139" s="83"/>
      <c r="L139" s="83"/>
      <c r="M139" s="83"/>
      <c r="N139" s="83"/>
      <c r="O139" s="83">
        <v>177774</v>
      </c>
      <c r="P139" s="83">
        <v>177774</v>
      </c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20"/>
      <c r="BA139" s="120"/>
      <c r="BB139" s="120"/>
      <c r="BC139" s="120"/>
      <c r="BD139" s="120"/>
      <c r="BE139" s="120"/>
      <c r="BF139" s="120"/>
    </row>
    <row r="140" spans="1:58" s="150" customFormat="1">
      <c r="A140" s="147">
        <v>3292</v>
      </c>
      <c r="B140" s="148" t="s">
        <v>58</v>
      </c>
      <c r="C140" s="136">
        <f t="shared" si="1"/>
        <v>27321</v>
      </c>
      <c r="D140" s="217"/>
      <c r="E140" s="149">
        <v>416</v>
      </c>
      <c r="F140" s="149"/>
      <c r="G140" s="149"/>
      <c r="H140" s="149">
        <f>H141+H142+H143</f>
        <v>26905</v>
      </c>
      <c r="I140" s="149"/>
      <c r="J140" s="149"/>
      <c r="K140" s="149"/>
      <c r="L140" s="149"/>
      <c r="M140" s="149"/>
      <c r="N140" s="149"/>
      <c r="O140" s="149">
        <v>20211</v>
      </c>
      <c r="P140" s="149">
        <v>20211</v>
      </c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20"/>
      <c r="AW140" s="120"/>
      <c r="AX140" s="120"/>
      <c r="AY140" s="120"/>
      <c r="AZ140" s="120"/>
      <c r="BA140" s="120"/>
      <c r="BB140" s="120"/>
      <c r="BC140" s="120"/>
      <c r="BD140" s="120"/>
      <c r="BE140" s="120"/>
      <c r="BF140" s="120"/>
    </row>
    <row r="141" spans="1:58" s="120" customFormat="1" ht="36.75">
      <c r="A141" s="151">
        <v>32921</v>
      </c>
      <c r="B141" s="152" t="s">
        <v>166</v>
      </c>
      <c r="C141" s="143">
        <f t="shared" si="1"/>
        <v>8000</v>
      </c>
      <c r="D141" s="218"/>
      <c r="E141" s="154">
        <v>0</v>
      </c>
      <c r="F141" s="154"/>
      <c r="G141" s="154"/>
      <c r="H141" s="154">
        <v>8000</v>
      </c>
      <c r="I141" s="154"/>
      <c r="J141" s="154"/>
      <c r="K141" s="154"/>
      <c r="L141" s="154"/>
      <c r="M141" s="154"/>
      <c r="N141" s="154"/>
      <c r="O141" s="207">
        <v>3000</v>
      </c>
      <c r="P141" s="207">
        <v>3000</v>
      </c>
    </row>
    <row r="142" spans="1:58" s="120" customFormat="1" ht="36.75">
      <c r="A142" s="151">
        <v>32922</v>
      </c>
      <c r="B142" s="152" t="s">
        <v>167</v>
      </c>
      <c r="C142" s="143">
        <f t="shared" si="1"/>
        <v>18905</v>
      </c>
      <c r="D142" s="218"/>
      <c r="E142" s="154"/>
      <c r="F142" s="154"/>
      <c r="G142" s="154"/>
      <c r="H142" s="154">
        <v>18905</v>
      </c>
      <c r="I142" s="154"/>
      <c r="J142" s="154"/>
      <c r="K142" s="154"/>
      <c r="L142" s="154"/>
      <c r="M142" s="154"/>
      <c r="N142" s="154"/>
      <c r="O142" s="207">
        <v>9905</v>
      </c>
      <c r="P142" s="207">
        <v>9905</v>
      </c>
    </row>
    <row r="143" spans="1:58" s="119" customFormat="1">
      <c r="A143" s="155">
        <v>32923</v>
      </c>
      <c r="B143" s="156" t="s">
        <v>154</v>
      </c>
      <c r="C143" s="143">
        <f t="shared" si="1"/>
        <v>416</v>
      </c>
      <c r="D143" s="219"/>
      <c r="E143" s="153">
        <v>416</v>
      </c>
      <c r="F143" s="153"/>
      <c r="G143" s="153"/>
      <c r="H143" s="153">
        <v>0</v>
      </c>
      <c r="I143" s="153"/>
      <c r="J143" s="153"/>
      <c r="K143" s="153"/>
      <c r="L143" s="153"/>
      <c r="M143" s="153"/>
      <c r="N143" s="153"/>
      <c r="O143" s="207">
        <v>7306</v>
      </c>
      <c r="P143" s="207">
        <v>7306</v>
      </c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20"/>
      <c r="AW143" s="120"/>
      <c r="AX143" s="120"/>
      <c r="AY143" s="120"/>
      <c r="AZ143" s="120"/>
      <c r="BA143" s="120"/>
      <c r="BB143" s="120"/>
      <c r="BC143" s="120"/>
      <c r="BD143" s="120"/>
      <c r="BE143" s="120"/>
      <c r="BF143" s="120"/>
    </row>
    <row r="144" spans="1:58" s="150" customFormat="1">
      <c r="A144" s="147">
        <v>3293</v>
      </c>
      <c r="B144" s="148" t="s">
        <v>49</v>
      </c>
      <c r="C144" s="136">
        <f t="shared" si="1"/>
        <v>38092</v>
      </c>
      <c r="D144" s="217"/>
      <c r="E144" s="149">
        <v>6434</v>
      </c>
      <c r="F144" s="149"/>
      <c r="G144" s="149"/>
      <c r="H144" s="149">
        <v>21658</v>
      </c>
      <c r="I144" s="149"/>
      <c r="J144" s="149">
        <v>10000</v>
      </c>
      <c r="K144" s="149"/>
      <c r="L144" s="149"/>
      <c r="M144" s="149"/>
      <c r="N144" s="149"/>
      <c r="O144" s="149">
        <v>38092</v>
      </c>
      <c r="P144" s="149">
        <v>38092</v>
      </c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20"/>
      <c r="AW144" s="120"/>
      <c r="AX144" s="120"/>
      <c r="AY144" s="120"/>
      <c r="AZ144" s="120"/>
      <c r="BA144" s="120"/>
      <c r="BB144" s="120"/>
      <c r="BC144" s="120"/>
      <c r="BD144" s="120"/>
      <c r="BE144" s="120"/>
      <c r="BF144" s="120"/>
    </row>
    <row r="145" spans="1:58" s="119" customFormat="1">
      <c r="A145" s="125">
        <v>32931</v>
      </c>
      <c r="B145" s="157" t="s">
        <v>49</v>
      </c>
      <c r="C145" s="143">
        <f t="shared" si="1"/>
        <v>28092</v>
      </c>
      <c r="D145" s="220"/>
      <c r="E145" s="122">
        <v>6434</v>
      </c>
      <c r="F145" s="122"/>
      <c r="G145" s="122"/>
      <c r="H145" s="122">
        <v>21658</v>
      </c>
      <c r="I145" s="122"/>
      <c r="J145" s="122"/>
      <c r="K145" s="122"/>
      <c r="L145" s="122"/>
      <c r="M145" s="122"/>
      <c r="N145" s="122"/>
      <c r="O145" s="207">
        <v>38092</v>
      </c>
      <c r="P145" s="207">
        <v>38092</v>
      </c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20"/>
      <c r="AW145" s="120"/>
      <c r="AX145" s="120"/>
      <c r="AY145" s="120"/>
      <c r="AZ145" s="120"/>
      <c r="BA145" s="120"/>
      <c r="BB145" s="120"/>
      <c r="BC145" s="120"/>
      <c r="BD145" s="120"/>
      <c r="BE145" s="120"/>
      <c r="BF145" s="120"/>
    </row>
    <row r="146" spans="1:58" s="131" customFormat="1">
      <c r="A146" s="147">
        <v>3294</v>
      </c>
      <c r="B146" s="148" t="s">
        <v>50</v>
      </c>
      <c r="C146" s="136">
        <f t="shared" si="1"/>
        <v>2400</v>
      </c>
      <c r="D146" s="217"/>
      <c r="E146" s="149">
        <v>2400</v>
      </c>
      <c r="F146" s="149"/>
      <c r="G146" s="149"/>
      <c r="H146" s="149">
        <v>0</v>
      </c>
      <c r="I146" s="149"/>
      <c r="J146" s="149"/>
      <c r="K146" s="149"/>
      <c r="L146" s="149"/>
      <c r="M146" s="149"/>
      <c r="N146" s="149"/>
      <c r="O146" s="149">
        <v>5343</v>
      </c>
      <c r="P146" s="149">
        <v>5343</v>
      </c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</row>
    <row r="147" spans="1:58">
      <c r="A147" s="125">
        <v>32941</v>
      </c>
      <c r="B147" s="157" t="s">
        <v>155</v>
      </c>
      <c r="C147" s="143">
        <f t="shared" si="1"/>
        <v>2400</v>
      </c>
      <c r="D147" s="220"/>
      <c r="E147" s="122">
        <v>2400</v>
      </c>
      <c r="F147" s="122"/>
      <c r="G147" s="122"/>
      <c r="H147" s="122">
        <v>0</v>
      </c>
      <c r="I147" s="122"/>
      <c r="J147" s="122"/>
      <c r="K147" s="122"/>
      <c r="L147" s="122"/>
      <c r="M147" s="122"/>
      <c r="N147" s="122"/>
      <c r="O147" s="207">
        <v>5343</v>
      </c>
      <c r="P147" s="207">
        <v>5343</v>
      </c>
    </row>
    <row r="148" spans="1:58" s="131" customFormat="1">
      <c r="A148" s="134">
        <v>3295</v>
      </c>
      <c r="B148" s="158" t="s">
        <v>59</v>
      </c>
      <c r="C148" s="136">
        <f t="shared" si="1"/>
        <v>12000</v>
      </c>
      <c r="D148" s="136">
        <v>12000</v>
      </c>
      <c r="E148" s="136">
        <v>0</v>
      </c>
      <c r="F148" s="136"/>
      <c r="G148" s="136"/>
      <c r="H148" s="136">
        <v>0</v>
      </c>
      <c r="I148" s="136"/>
      <c r="J148" s="136"/>
      <c r="K148" s="136"/>
      <c r="L148" s="136"/>
      <c r="M148" s="136"/>
      <c r="N148" s="136"/>
      <c r="O148" s="136">
        <v>1962</v>
      </c>
      <c r="P148" s="136">
        <v>1962</v>
      </c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</row>
    <row r="149" spans="1:58" s="113" customFormat="1">
      <c r="A149" s="151">
        <v>32953</v>
      </c>
      <c r="B149" s="159" t="s">
        <v>165</v>
      </c>
      <c r="C149" s="143">
        <f t="shared" si="1"/>
        <v>0</v>
      </c>
      <c r="D149" s="154"/>
      <c r="E149" s="154">
        <v>0</v>
      </c>
      <c r="F149" s="154"/>
      <c r="G149" s="154"/>
      <c r="H149" s="154">
        <v>0</v>
      </c>
      <c r="I149" s="154"/>
      <c r="J149" s="154"/>
      <c r="K149" s="154"/>
      <c r="L149" s="154"/>
      <c r="M149" s="154"/>
      <c r="N149" s="154"/>
      <c r="O149" s="207">
        <v>1962</v>
      </c>
      <c r="P149" s="207">
        <v>1962</v>
      </c>
    </row>
    <row r="150" spans="1:58" s="131" customFormat="1" ht="36.75">
      <c r="A150" s="147">
        <v>3299</v>
      </c>
      <c r="B150" s="148" t="s">
        <v>2</v>
      </c>
      <c r="C150" s="136">
        <f t="shared" si="1"/>
        <v>55146.5</v>
      </c>
      <c r="D150" s="217"/>
      <c r="E150" s="149">
        <f>E151+E152</f>
        <v>4081.5</v>
      </c>
      <c r="F150" s="149"/>
      <c r="G150" s="149"/>
      <c r="H150" s="149">
        <v>11065</v>
      </c>
      <c r="I150" s="149"/>
      <c r="J150" s="149">
        <v>40000</v>
      </c>
      <c r="K150" s="149"/>
      <c r="L150" s="149"/>
      <c r="M150" s="149"/>
      <c r="N150" s="149"/>
      <c r="O150" s="149">
        <v>112166</v>
      </c>
      <c r="P150" s="149">
        <v>112166</v>
      </c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</row>
    <row r="151" spans="1:58" ht="54.75">
      <c r="A151" s="125">
        <v>32991</v>
      </c>
      <c r="B151" s="157" t="s">
        <v>157</v>
      </c>
      <c r="C151" s="143">
        <f t="shared" si="1"/>
        <v>3980.5</v>
      </c>
      <c r="D151" s="220"/>
      <c r="E151" s="122">
        <v>980.5</v>
      </c>
      <c r="F151" s="122"/>
      <c r="G151" s="122"/>
      <c r="H151" s="122">
        <v>3000</v>
      </c>
      <c r="I151" s="122"/>
      <c r="J151" s="122"/>
      <c r="K151" s="122"/>
      <c r="L151" s="122"/>
      <c r="M151" s="122"/>
      <c r="N151" s="122"/>
      <c r="O151" s="207">
        <v>2000</v>
      </c>
      <c r="P151" s="207">
        <v>2000</v>
      </c>
    </row>
    <row r="152" spans="1:58" ht="36.75">
      <c r="A152" s="125">
        <v>32999</v>
      </c>
      <c r="B152" s="157" t="s">
        <v>2</v>
      </c>
      <c r="C152" s="143">
        <f t="shared" si="1"/>
        <v>11166</v>
      </c>
      <c r="D152" s="220"/>
      <c r="E152" s="122">
        <v>3101</v>
      </c>
      <c r="F152" s="122"/>
      <c r="G152" s="122"/>
      <c r="H152" s="122">
        <v>8065</v>
      </c>
      <c r="I152" s="122"/>
      <c r="J152" s="122"/>
      <c r="K152" s="122"/>
      <c r="L152" s="122"/>
      <c r="M152" s="122"/>
      <c r="N152" s="122"/>
      <c r="O152" s="207">
        <v>110166</v>
      </c>
      <c r="P152" s="207">
        <v>110166</v>
      </c>
    </row>
    <row r="153" spans="1:58" ht="19.5" thickBot="1">
      <c r="A153" s="114">
        <v>34</v>
      </c>
      <c r="B153" s="114" t="s">
        <v>5</v>
      </c>
      <c r="C153" s="225">
        <f t="shared" si="1"/>
        <v>7076</v>
      </c>
      <c r="D153" s="115"/>
      <c r="E153" s="115">
        <v>3533</v>
      </c>
      <c r="F153" s="115"/>
      <c r="G153" s="115"/>
      <c r="H153" s="115">
        <v>3543</v>
      </c>
      <c r="I153" s="115">
        <v>0</v>
      </c>
      <c r="J153" s="115"/>
      <c r="K153" s="115"/>
      <c r="L153" s="115"/>
      <c r="M153" s="115"/>
      <c r="N153" s="115"/>
      <c r="O153" s="115">
        <v>5576</v>
      </c>
      <c r="P153" s="115">
        <v>5576</v>
      </c>
    </row>
    <row r="154" spans="1:58" s="119" customFormat="1">
      <c r="A154" s="116">
        <v>343</v>
      </c>
      <c r="B154" s="116" t="s">
        <v>6</v>
      </c>
      <c r="C154" s="226">
        <f t="shared" si="1"/>
        <v>7076</v>
      </c>
      <c r="D154" s="208"/>
      <c r="E154" s="207">
        <v>3533</v>
      </c>
      <c r="F154" s="117"/>
      <c r="G154" s="117"/>
      <c r="H154" s="117">
        <v>3543</v>
      </c>
      <c r="I154" s="117"/>
      <c r="J154" s="117"/>
      <c r="K154" s="117"/>
      <c r="L154" s="117"/>
      <c r="M154" s="117"/>
      <c r="N154" s="117"/>
      <c r="O154" s="117">
        <v>5576</v>
      </c>
      <c r="P154" s="117">
        <v>5576</v>
      </c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20"/>
      <c r="AW154" s="120"/>
      <c r="AX154" s="120"/>
      <c r="AY154" s="120"/>
      <c r="AZ154" s="120"/>
      <c r="BA154" s="120"/>
      <c r="BB154" s="120"/>
      <c r="BC154" s="120"/>
      <c r="BD154" s="120"/>
      <c r="BE154" s="120"/>
      <c r="BF154" s="120"/>
    </row>
    <row r="155" spans="1:58" s="150" customFormat="1">
      <c r="A155" s="160">
        <v>3431</v>
      </c>
      <c r="B155" s="160" t="s">
        <v>51</v>
      </c>
      <c r="C155" s="136">
        <f t="shared" si="1"/>
        <v>7056</v>
      </c>
      <c r="D155" s="221"/>
      <c r="E155" s="136">
        <v>3533</v>
      </c>
      <c r="F155" s="161"/>
      <c r="G155" s="161"/>
      <c r="H155" s="161">
        <v>3523</v>
      </c>
      <c r="I155" s="161"/>
      <c r="J155" s="161"/>
      <c r="K155" s="161"/>
      <c r="L155" s="161"/>
      <c r="M155" s="161"/>
      <c r="N155" s="161"/>
      <c r="O155" s="161">
        <v>5576</v>
      </c>
      <c r="P155" s="161">
        <v>5576</v>
      </c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20"/>
      <c r="AW155" s="120"/>
      <c r="AX155" s="120"/>
      <c r="AY155" s="120"/>
      <c r="AZ155" s="120"/>
      <c r="BA155" s="120"/>
      <c r="BB155" s="120"/>
      <c r="BC155" s="120"/>
      <c r="BD155" s="120"/>
      <c r="BE155" s="120"/>
      <c r="BF155" s="120"/>
    </row>
    <row r="156" spans="1:58" s="119" customFormat="1">
      <c r="A156" s="162">
        <v>34311</v>
      </c>
      <c r="B156" s="163" t="s">
        <v>156</v>
      </c>
      <c r="C156" s="143">
        <f t="shared" si="1"/>
        <v>7056</v>
      </c>
      <c r="D156" s="222"/>
      <c r="E156" s="143">
        <v>3533</v>
      </c>
      <c r="F156" s="164"/>
      <c r="G156" s="164"/>
      <c r="H156" s="164">
        <v>3523</v>
      </c>
      <c r="I156" s="164"/>
      <c r="J156" s="164"/>
      <c r="K156" s="164"/>
      <c r="L156" s="164"/>
      <c r="M156" s="164"/>
      <c r="N156" s="164"/>
      <c r="O156" s="223">
        <v>5576</v>
      </c>
      <c r="P156" s="223">
        <v>5576</v>
      </c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20"/>
      <c r="AW156" s="120"/>
      <c r="AX156" s="120"/>
      <c r="AY156" s="120"/>
      <c r="AZ156" s="120"/>
      <c r="BA156" s="120"/>
      <c r="BB156" s="120"/>
      <c r="BC156" s="120"/>
      <c r="BD156" s="120"/>
      <c r="BE156" s="120"/>
      <c r="BF156" s="120"/>
    </row>
    <row r="157" spans="1:58" s="150" customFormat="1">
      <c r="A157" s="165">
        <v>3432</v>
      </c>
      <c r="B157" s="160" t="s">
        <v>83</v>
      </c>
      <c r="C157" s="136">
        <f t="shared" si="1"/>
        <v>0</v>
      </c>
      <c r="D157" s="221"/>
      <c r="E157" s="161"/>
      <c r="F157" s="161"/>
      <c r="G157" s="161"/>
      <c r="H157" s="161"/>
      <c r="I157" s="161"/>
      <c r="J157" s="161"/>
      <c r="K157" s="161"/>
      <c r="L157" s="161"/>
      <c r="M157" s="161"/>
      <c r="N157" s="161"/>
      <c r="O157" s="161"/>
      <c r="P157" s="161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20"/>
      <c r="AW157" s="120"/>
      <c r="AX157" s="120"/>
      <c r="AY157" s="120"/>
      <c r="AZ157" s="120"/>
      <c r="BA157" s="120"/>
      <c r="BB157" s="120"/>
      <c r="BC157" s="120"/>
      <c r="BD157" s="120"/>
      <c r="BE157" s="120"/>
      <c r="BF157" s="120"/>
    </row>
    <row r="158" spans="1:58" s="131" customFormat="1">
      <c r="A158" s="166">
        <v>3433</v>
      </c>
      <c r="B158" s="158" t="s">
        <v>57</v>
      </c>
      <c r="C158" s="136">
        <f t="shared" si="1"/>
        <v>20</v>
      </c>
      <c r="D158" s="136"/>
      <c r="E158" s="136"/>
      <c r="F158" s="136"/>
      <c r="G158" s="136"/>
      <c r="H158" s="136">
        <v>20</v>
      </c>
      <c r="I158" s="136"/>
      <c r="J158" s="136"/>
      <c r="K158" s="136"/>
      <c r="L158" s="136"/>
      <c r="M158" s="136"/>
      <c r="N158" s="136"/>
      <c r="O158" s="136"/>
      <c r="P158" s="136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</row>
    <row r="159" spans="1:58">
      <c r="A159" s="167">
        <v>4</v>
      </c>
      <c r="B159" s="168"/>
      <c r="C159" s="227">
        <f t="shared" si="1"/>
        <v>249640</v>
      </c>
      <c r="D159" s="169"/>
      <c r="E159" s="169"/>
      <c r="F159" s="169">
        <f>F163</f>
        <v>45711</v>
      </c>
      <c r="G159" s="169"/>
      <c r="H159" s="169">
        <f>H163</f>
        <v>203929</v>
      </c>
      <c r="I159" s="169"/>
      <c r="J159" s="169"/>
      <c r="K159" s="169"/>
      <c r="L159" s="169"/>
      <c r="M159" s="169"/>
      <c r="N159" s="169"/>
      <c r="O159" s="169">
        <v>27910</v>
      </c>
      <c r="P159" s="169">
        <v>27910</v>
      </c>
    </row>
    <row r="160" spans="1:58" ht="54.75">
      <c r="A160" s="170">
        <v>41</v>
      </c>
      <c r="B160" s="171" t="s">
        <v>71</v>
      </c>
      <c r="C160" s="215">
        <f t="shared" si="1"/>
        <v>0</v>
      </c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</row>
    <row r="161" spans="1:58">
      <c r="A161" s="170">
        <v>412</v>
      </c>
      <c r="B161" s="172" t="s">
        <v>69</v>
      </c>
      <c r="C161" s="215">
        <f t="shared" si="1"/>
        <v>0</v>
      </c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</row>
    <row r="162" spans="1:58">
      <c r="A162" s="173">
        <v>4124</v>
      </c>
      <c r="B162" s="159" t="s">
        <v>70</v>
      </c>
      <c r="C162" s="143">
        <f t="shared" si="1"/>
        <v>0</v>
      </c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</row>
    <row r="163" spans="1:58" ht="55.5" thickBot="1">
      <c r="A163" s="114">
        <v>42</v>
      </c>
      <c r="B163" s="174" t="s">
        <v>22</v>
      </c>
      <c r="C163" s="83">
        <f t="shared" ref="C163:C183" si="2">D163+E163+F163+G163+H163+I163+J163+K163+L163+M163+N163</f>
        <v>249640</v>
      </c>
      <c r="D163" s="115"/>
      <c r="E163" s="115"/>
      <c r="F163" s="115">
        <f>F164</f>
        <v>45711</v>
      </c>
      <c r="G163" s="115"/>
      <c r="H163" s="115">
        <v>203929</v>
      </c>
      <c r="I163" s="115"/>
      <c r="J163" s="115"/>
      <c r="K163" s="115"/>
      <c r="L163" s="115"/>
      <c r="M163" s="115"/>
      <c r="N163" s="115"/>
      <c r="O163" s="115">
        <v>27910</v>
      </c>
      <c r="P163" s="115">
        <v>27910</v>
      </c>
    </row>
    <row r="164" spans="1:58" s="119" customFormat="1">
      <c r="A164" s="116">
        <v>422</v>
      </c>
      <c r="B164" s="175" t="s">
        <v>23</v>
      </c>
      <c r="C164" s="215">
        <f t="shared" si="2"/>
        <v>247621</v>
      </c>
      <c r="D164" s="117"/>
      <c r="E164" s="117"/>
      <c r="F164" s="117">
        <f>F173</f>
        <v>45711</v>
      </c>
      <c r="G164" s="117"/>
      <c r="H164" s="117">
        <v>201910</v>
      </c>
      <c r="I164" s="117"/>
      <c r="J164" s="117"/>
      <c r="K164" s="83"/>
      <c r="L164" s="83"/>
      <c r="M164" s="117"/>
      <c r="N164" s="117"/>
      <c r="O164" s="117">
        <v>19335</v>
      </c>
      <c r="P164" s="117">
        <v>19335</v>
      </c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20"/>
      <c r="AW164" s="120"/>
      <c r="AX164" s="120"/>
      <c r="AY164" s="120"/>
      <c r="AZ164" s="120"/>
      <c r="BA164" s="120"/>
      <c r="BB164" s="120"/>
      <c r="BC164" s="120"/>
      <c r="BD164" s="120"/>
      <c r="BE164" s="120"/>
      <c r="BF164" s="120"/>
    </row>
    <row r="165" spans="1:58" s="131" customFormat="1">
      <c r="A165" s="128">
        <v>4221</v>
      </c>
      <c r="B165" s="176" t="s">
        <v>52</v>
      </c>
      <c r="C165" s="136">
        <f t="shared" si="2"/>
        <v>18120</v>
      </c>
      <c r="D165" s="130"/>
      <c r="E165" s="130"/>
      <c r="F165" s="130"/>
      <c r="G165" s="130"/>
      <c r="H165" s="130">
        <v>18120</v>
      </c>
      <c r="I165" s="130"/>
      <c r="J165" s="130"/>
      <c r="K165" s="130"/>
      <c r="L165" s="130"/>
      <c r="M165" s="130"/>
      <c r="N165" s="130"/>
      <c r="O165" s="130">
        <v>14620</v>
      </c>
      <c r="P165" s="130">
        <v>14620</v>
      </c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</row>
    <row r="166" spans="1:58">
      <c r="A166" s="177">
        <v>42211</v>
      </c>
      <c r="B166" s="178" t="s">
        <v>160</v>
      </c>
      <c r="C166" s="143">
        <f t="shared" si="2"/>
        <v>6500</v>
      </c>
      <c r="D166" s="179"/>
      <c r="E166" s="179"/>
      <c r="F166" s="179"/>
      <c r="G166" s="179"/>
      <c r="H166" s="179">
        <v>6500</v>
      </c>
      <c r="I166" s="179"/>
      <c r="J166" s="179"/>
      <c r="K166" s="179"/>
      <c r="L166" s="179"/>
      <c r="M166" s="179"/>
      <c r="N166" s="179"/>
      <c r="O166" s="206">
        <v>7715</v>
      </c>
      <c r="P166" s="206">
        <v>7715</v>
      </c>
    </row>
    <row r="167" spans="1:58">
      <c r="A167" s="177">
        <v>42212</v>
      </c>
      <c r="B167" s="178" t="s">
        <v>178</v>
      </c>
      <c r="C167" s="143">
        <f t="shared" si="2"/>
        <v>3500</v>
      </c>
      <c r="D167" s="179"/>
      <c r="E167" s="179"/>
      <c r="F167" s="179"/>
      <c r="G167" s="179"/>
      <c r="H167" s="179">
        <v>3500</v>
      </c>
      <c r="I167" s="179"/>
      <c r="J167" s="179"/>
      <c r="K167" s="179"/>
      <c r="L167" s="179"/>
      <c r="M167" s="179"/>
      <c r="N167" s="179"/>
      <c r="O167" s="206">
        <v>0</v>
      </c>
      <c r="P167" s="206">
        <v>0</v>
      </c>
    </row>
    <row r="168" spans="1:58">
      <c r="A168" s="177">
        <v>42219</v>
      </c>
      <c r="B168" s="178" t="s">
        <v>161</v>
      </c>
      <c r="C168" s="143">
        <f t="shared" si="2"/>
        <v>8120</v>
      </c>
      <c r="D168" s="179"/>
      <c r="E168" s="179"/>
      <c r="F168" s="179"/>
      <c r="G168" s="179"/>
      <c r="H168" s="179">
        <v>8120</v>
      </c>
      <c r="I168" s="179"/>
      <c r="J168" s="179"/>
      <c r="K168" s="179"/>
      <c r="L168" s="179"/>
      <c r="M168" s="179"/>
      <c r="N168" s="179"/>
      <c r="O168" s="206">
        <v>6905</v>
      </c>
      <c r="P168" s="206">
        <v>6905</v>
      </c>
    </row>
    <row r="169" spans="1:58" s="131" customFormat="1">
      <c r="A169" s="128">
        <v>4222</v>
      </c>
      <c r="B169" s="176" t="s">
        <v>53</v>
      </c>
      <c r="C169" s="136">
        <f t="shared" si="2"/>
        <v>0</v>
      </c>
      <c r="D169" s="130"/>
      <c r="E169" s="130"/>
      <c r="F169" s="130"/>
      <c r="G169" s="130"/>
      <c r="H169" s="130">
        <v>0</v>
      </c>
      <c r="I169" s="130"/>
      <c r="J169" s="130"/>
      <c r="K169" s="130"/>
      <c r="L169" s="130"/>
      <c r="M169" s="130"/>
      <c r="N169" s="130"/>
      <c r="O169" s="130">
        <v>0</v>
      </c>
      <c r="P169" s="130">
        <v>0</v>
      </c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</row>
    <row r="170" spans="1:58" s="131" customFormat="1">
      <c r="A170" s="128">
        <v>4223</v>
      </c>
      <c r="B170" s="176" t="s">
        <v>60</v>
      </c>
      <c r="C170" s="136">
        <f t="shared" si="2"/>
        <v>10215</v>
      </c>
      <c r="D170" s="130"/>
      <c r="E170" s="130"/>
      <c r="F170" s="130"/>
      <c r="G170" s="130"/>
      <c r="H170" s="130">
        <v>10215</v>
      </c>
      <c r="I170" s="130"/>
      <c r="J170" s="130"/>
      <c r="K170" s="130"/>
      <c r="L170" s="130"/>
      <c r="M170" s="130"/>
      <c r="N170" s="130"/>
      <c r="O170" s="130">
        <v>4715</v>
      </c>
      <c r="P170" s="130">
        <v>4715</v>
      </c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</row>
    <row r="171" spans="1:58" s="113" customFormat="1">
      <c r="A171" s="180">
        <v>42231</v>
      </c>
      <c r="B171" s="181" t="s">
        <v>179</v>
      </c>
      <c r="C171" s="143">
        <f t="shared" si="2"/>
        <v>5500</v>
      </c>
      <c r="D171" s="139"/>
      <c r="E171" s="139"/>
      <c r="F171" s="139"/>
      <c r="G171" s="139"/>
      <c r="H171" s="139">
        <v>5500</v>
      </c>
      <c r="I171" s="139"/>
      <c r="J171" s="139"/>
      <c r="K171" s="139"/>
      <c r="L171" s="139"/>
      <c r="M171" s="139"/>
      <c r="N171" s="139"/>
      <c r="O171" s="206">
        <v>0</v>
      </c>
      <c r="P171" s="206">
        <v>0</v>
      </c>
    </row>
    <row r="172" spans="1:58">
      <c r="A172" s="177">
        <v>42239</v>
      </c>
      <c r="B172" s="178" t="s">
        <v>162</v>
      </c>
      <c r="C172" s="143">
        <f t="shared" si="2"/>
        <v>4715</v>
      </c>
      <c r="D172" s="179"/>
      <c r="E172" s="179"/>
      <c r="F172" s="179"/>
      <c r="G172" s="179"/>
      <c r="H172" s="179">
        <v>4715</v>
      </c>
      <c r="I172" s="179"/>
      <c r="J172" s="179"/>
      <c r="K172" s="179"/>
      <c r="L172" s="179"/>
      <c r="M172" s="179"/>
      <c r="N172" s="179"/>
      <c r="O172" s="206">
        <v>4718</v>
      </c>
      <c r="P172" s="206">
        <v>4718</v>
      </c>
    </row>
    <row r="173" spans="1:58" s="131" customFormat="1">
      <c r="A173" s="128">
        <v>4226</v>
      </c>
      <c r="B173" s="176" t="s">
        <v>54</v>
      </c>
      <c r="C173" s="136">
        <f t="shared" si="2"/>
        <v>219286</v>
      </c>
      <c r="D173" s="130"/>
      <c r="E173" s="130"/>
      <c r="F173" s="130">
        <v>45711</v>
      </c>
      <c r="G173" s="130"/>
      <c r="H173" s="130">
        <v>173575</v>
      </c>
      <c r="I173" s="130"/>
      <c r="J173" s="130"/>
      <c r="K173" s="130"/>
      <c r="L173" s="130"/>
      <c r="M173" s="130"/>
      <c r="N173" s="130"/>
      <c r="O173" s="130"/>
      <c r="P173" s="130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</row>
    <row r="174" spans="1:58">
      <c r="A174" s="177">
        <v>42262</v>
      </c>
      <c r="B174" s="178" t="s">
        <v>163</v>
      </c>
      <c r="C174" s="143">
        <f t="shared" si="2"/>
        <v>219286</v>
      </c>
      <c r="D174" s="179"/>
      <c r="E174" s="179"/>
      <c r="F174" s="179">
        <v>45711</v>
      </c>
      <c r="G174" s="179"/>
      <c r="H174" s="179">
        <v>173575</v>
      </c>
      <c r="I174" s="179"/>
      <c r="J174" s="179"/>
      <c r="K174" s="179"/>
      <c r="L174" s="179"/>
      <c r="M174" s="179"/>
      <c r="N174" s="179"/>
      <c r="O174" s="206"/>
      <c r="P174" s="206"/>
    </row>
    <row r="175" spans="1:58" s="131" customFormat="1">
      <c r="A175" s="128">
        <v>4227</v>
      </c>
      <c r="B175" s="176" t="s">
        <v>55</v>
      </c>
      <c r="C175" s="136">
        <f t="shared" si="2"/>
        <v>0</v>
      </c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</row>
    <row r="176" spans="1:58" s="119" customFormat="1">
      <c r="A176" s="124">
        <v>424</v>
      </c>
      <c r="B176" s="182" t="s">
        <v>24</v>
      </c>
      <c r="C176" s="83">
        <f t="shared" si="2"/>
        <v>2019</v>
      </c>
      <c r="D176" s="83"/>
      <c r="E176" s="83"/>
      <c r="F176" s="83"/>
      <c r="G176" s="83"/>
      <c r="H176" s="83">
        <v>2019</v>
      </c>
      <c r="I176" s="83"/>
      <c r="J176" s="83"/>
      <c r="K176" s="83"/>
      <c r="L176" s="83"/>
      <c r="M176" s="83"/>
      <c r="N176" s="83"/>
      <c r="O176" s="83">
        <v>0</v>
      </c>
      <c r="P176" s="83">
        <v>0</v>
      </c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</row>
    <row r="177" spans="1:58" s="150" customFormat="1">
      <c r="A177" s="134">
        <v>4241</v>
      </c>
      <c r="B177" s="183" t="s">
        <v>56</v>
      </c>
      <c r="C177" s="143">
        <f t="shared" si="2"/>
        <v>2019</v>
      </c>
      <c r="D177" s="184"/>
      <c r="E177" s="184"/>
      <c r="F177" s="184"/>
      <c r="G177" s="184"/>
      <c r="H177" s="136">
        <v>2019</v>
      </c>
      <c r="I177" s="184"/>
      <c r="J177" s="184"/>
      <c r="K177" s="184"/>
      <c r="L177" s="184"/>
      <c r="M177" s="184"/>
      <c r="N177" s="184"/>
      <c r="O177" s="184">
        <v>2019</v>
      </c>
      <c r="P177" s="184">
        <v>2019</v>
      </c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20"/>
      <c r="AW177" s="120"/>
      <c r="AX177" s="120"/>
      <c r="AY177" s="120"/>
      <c r="AZ177" s="120"/>
      <c r="BA177" s="120"/>
      <c r="BB177" s="120"/>
      <c r="BC177" s="120"/>
      <c r="BD177" s="120"/>
      <c r="BE177" s="120"/>
      <c r="BF177" s="120"/>
    </row>
    <row r="178" spans="1:58" s="120" customFormat="1">
      <c r="A178" s="141">
        <v>42411</v>
      </c>
      <c r="B178" s="185" t="s">
        <v>56</v>
      </c>
      <c r="C178" s="143">
        <f t="shared" si="2"/>
        <v>2019</v>
      </c>
      <c r="D178" s="186"/>
      <c r="E178" s="186"/>
      <c r="F178" s="186"/>
      <c r="G178" s="186"/>
      <c r="H178" s="143">
        <v>2019</v>
      </c>
      <c r="I178" s="186"/>
      <c r="J178" s="186"/>
      <c r="K178" s="186"/>
      <c r="L178" s="186"/>
      <c r="M178" s="186"/>
      <c r="N178" s="186"/>
      <c r="O178" s="215">
        <v>2019</v>
      </c>
      <c r="P178" s="215">
        <v>2019</v>
      </c>
    </row>
    <row r="179" spans="1:58" s="131" customFormat="1">
      <c r="A179" s="134">
        <v>4242</v>
      </c>
      <c r="B179" s="183" t="s">
        <v>105</v>
      </c>
      <c r="C179" s="143">
        <f t="shared" si="2"/>
        <v>0</v>
      </c>
      <c r="D179" s="136"/>
      <c r="E179" s="136"/>
      <c r="F179" s="136"/>
      <c r="G179" s="136"/>
      <c r="H179" s="136">
        <v>0</v>
      </c>
      <c r="I179" s="136"/>
      <c r="J179" s="136"/>
      <c r="K179" s="136"/>
      <c r="L179" s="136"/>
      <c r="M179" s="136"/>
      <c r="N179" s="136"/>
      <c r="O179" s="136"/>
      <c r="P179" s="136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</row>
    <row r="180" spans="1:58">
      <c r="A180" s="137">
        <v>42421</v>
      </c>
      <c r="B180" s="187" t="s">
        <v>164</v>
      </c>
      <c r="C180" s="143">
        <f t="shared" si="2"/>
        <v>0</v>
      </c>
      <c r="D180" s="140"/>
      <c r="E180" s="140"/>
      <c r="F180" s="140"/>
      <c r="G180" s="140"/>
      <c r="H180" s="140">
        <v>0</v>
      </c>
      <c r="I180" s="140"/>
      <c r="J180" s="140"/>
      <c r="K180" s="140"/>
      <c r="L180" s="140"/>
      <c r="M180" s="140"/>
      <c r="N180" s="140"/>
      <c r="O180" s="215"/>
      <c r="P180" s="215"/>
    </row>
    <row r="181" spans="1:58" s="119" customFormat="1">
      <c r="A181" s="124">
        <v>426</v>
      </c>
      <c r="B181" s="182" t="s">
        <v>29</v>
      </c>
      <c r="C181" s="215">
        <f t="shared" si="2"/>
        <v>0</v>
      </c>
      <c r="D181" s="83"/>
      <c r="E181" s="83"/>
      <c r="F181" s="83"/>
      <c r="G181" s="83"/>
      <c r="H181" s="83">
        <v>0</v>
      </c>
      <c r="I181" s="83"/>
      <c r="J181" s="83"/>
      <c r="K181" s="83"/>
      <c r="L181" s="83"/>
      <c r="M181" s="83"/>
      <c r="N181" s="83"/>
      <c r="O181" s="83">
        <v>8875</v>
      </c>
      <c r="P181" s="83">
        <v>8875</v>
      </c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0"/>
      <c r="BF181" s="120"/>
    </row>
    <row r="182" spans="1:58" s="131" customFormat="1">
      <c r="A182" s="134">
        <v>4262</v>
      </c>
      <c r="B182" s="183" t="s">
        <v>29</v>
      </c>
      <c r="C182" s="136">
        <f t="shared" si="2"/>
        <v>0</v>
      </c>
      <c r="D182" s="136"/>
      <c r="E182" s="136"/>
      <c r="F182" s="136"/>
      <c r="G182" s="136"/>
      <c r="H182" s="136">
        <v>0</v>
      </c>
      <c r="I182" s="136"/>
      <c r="J182" s="136"/>
      <c r="K182" s="136"/>
      <c r="L182" s="136"/>
      <c r="M182" s="136"/>
      <c r="N182" s="136"/>
      <c r="O182" s="136">
        <v>8875</v>
      </c>
      <c r="P182" s="136">
        <v>8875</v>
      </c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</row>
    <row r="183" spans="1:58">
      <c r="A183" s="137">
        <v>42621</v>
      </c>
      <c r="B183" s="187" t="s">
        <v>29</v>
      </c>
      <c r="C183" s="143">
        <f t="shared" si="2"/>
        <v>0</v>
      </c>
      <c r="D183" s="140"/>
      <c r="E183" s="140"/>
      <c r="F183" s="140"/>
      <c r="G183" s="140"/>
      <c r="H183" s="140">
        <v>0</v>
      </c>
      <c r="I183" s="140"/>
      <c r="J183" s="140"/>
      <c r="K183" s="140"/>
      <c r="L183" s="140"/>
      <c r="M183" s="140"/>
      <c r="N183" s="140"/>
      <c r="O183" s="215">
        <v>8875</v>
      </c>
      <c r="P183" s="215">
        <v>8875</v>
      </c>
    </row>
    <row r="184" spans="1:58">
      <c r="A184" s="188"/>
      <c r="B184" s="189" t="s">
        <v>26</v>
      </c>
      <c r="C184" s="83">
        <f>C43+C159</f>
        <v>5845363.5700000003</v>
      </c>
      <c r="D184" s="83">
        <f t="shared" ref="D184:N184" si="3">D43+D159</f>
        <v>4135200</v>
      </c>
      <c r="E184" s="83">
        <f t="shared" si="3"/>
        <v>224000</v>
      </c>
      <c r="F184" s="83">
        <f t="shared" si="3"/>
        <v>285711</v>
      </c>
      <c r="G184" s="83">
        <f t="shared" si="3"/>
        <v>270000</v>
      </c>
      <c r="H184" s="83">
        <f t="shared" si="3"/>
        <v>746751.95</v>
      </c>
      <c r="I184" s="83">
        <f t="shared" si="3"/>
        <v>73700.62</v>
      </c>
      <c r="J184" s="83">
        <f t="shared" si="3"/>
        <v>80000</v>
      </c>
      <c r="K184" s="83">
        <f t="shared" si="3"/>
        <v>30000</v>
      </c>
      <c r="L184" s="83">
        <f t="shared" si="3"/>
        <v>0</v>
      </c>
      <c r="M184" s="83">
        <f t="shared" si="3"/>
        <v>0</v>
      </c>
      <c r="N184" s="83">
        <f t="shared" si="3"/>
        <v>0</v>
      </c>
      <c r="O184" s="83">
        <v>5027199</v>
      </c>
      <c r="P184" s="83">
        <v>5027199</v>
      </c>
    </row>
    <row r="185" spans="1:58" s="113" customFormat="1" ht="14.25" customHeight="1">
      <c r="A185" s="190"/>
      <c r="B185" s="191"/>
      <c r="C185" s="84"/>
      <c r="D185" s="192"/>
      <c r="E185" s="192"/>
      <c r="F185" s="192"/>
      <c r="G185" s="192"/>
      <c r="H185" s="192"/>
      <c r="I185" s="84"/>
      <c r="J185" s="192"/>
      <c r="K185" s="192"/>
      <c r="L185" s="192"/>
      <c r="M185" s="192"/>
      <c r="N185" s="192"/>
      <c r="O185" s="192"/>
      <c r="P185" s="192"/>
    </row>
    <row r="186" spans="1:58">
      <c r="A186" s="96" t="s">
        <v>185</v>
      </c>
      <c r="B186" s="193"/>
      <c r="C186" s="51"/>
      <c r="G186" s="194" t="s">
        <v>181</v>
      </c>
      <c r="H186" s="194"/>
      <c r="I186" s="51"/>
      <c r="J186" s="50"/>
      <c r="K186" s="103"/>
      <c r="L186" s="103"/>
      <c r="M186" s="103"/>
    </row>
    <row r="187" spans="1:58">
      <c r="A187" s="96"/>
      <c r="B187" s="193"/>
      <c r="C187" s="51"/>
      <c r="E187" s="195" t="s">
        <v>11</v>
      </c>
      <c r="H187" s="50"/>
      <c r="I187" s="196"/>
      <c r="J187" s="50"/>
      <c r="K187" s="103"/>
      <c r="L187" s="103"/>
      <c r="M187" s="103"/>
      <c r="N187" s="197"/>
      <c r="O187" s="197"/>
      <c r="P187" s="197"/>
    </row>
    <row r="188" spans="1:58">
      <c r="A188" s="96"/>
      <c r="B188" s="193"/>
      <c r="C188" s="51"/>
      <c r="G188" s="198"/>
      <c r="H188" s="198"/>
      <c r="I188" s="51"/>
      <c r="J188" s="50"/>
      <c r="K188" s="103"/>
      <c r="L188" s="103"/>
      <c r="M188" s="103"/>
      <c r="N188" s="197"/>
      <c r="O188" s="197"/>
      <c r="P188" s="197"/>
    </row>
    <row r="189" spans="1:58">
      <c r="A189" s="199"/>
      <c r="B189" s="200"/>
      <c r="C189" s="196" t="s">
        <v>187</v>
      </c>
      <c r="D189" s="52"/>
      <c r="G189" s="229" t="s">
        <v>101</v>
      </c>
      <c r="H189" s="229"/>
      <c r="I189" s="54"/>
      <c r="J189" s="53"/>
      <c r="K189" s="53"/>
      <c r="L189" s="53"/>
      <c r="M189" s="53"/>
    </row>
    <row r="190" spans="1:58">
      <c r="A190" s="201" t="s">
        <v>186</v>
      </c>
      <c r="B190" s="53"/>
      <c r="C190" s="54"/>
      <c r="D190" s="53"/>
      <c r="G190" s="50"/>
      <c r="H190" s="50"/>
      <c r="I190" s="54"/>
      <c r="J190" s="53"/>
      <c r="K190" s="53"/>
      <c r="L190" s="53"/>
      <c r="M190" s="53"/>
    </row>
    <row r="191" spans="1:58">
      <c r="A191" s="96"/>
      <c r="B191" s="193"/>
      <c r="E191" s="202"/>
      <c r="F191" s="202"/>
      <c r="G191" s="202"/>
      <c r="H191" s="202"/>
      <c r="I191" s="203"/>
      <c r="J191" s="202"/>
      <c r="K191" s="50"/>
      <c r="L191" s="50"/>
      <c r="M191" s="50"/>
    </row>
  </sheetData>
  <mergeCells count="15">
    <mergeCell ref="G189:H189"/>
    <mergeCell ref="E13:K13"/>
    <mergeCell ref="M13:P13"/>
    <mergeCell ref="O1:P1"/>
    <mergeCell ref="A1:D1"/>
    <mergeCell ref="M7:P7"/>
    <mergeCell ref="M8:P8"/>
    <mergeCell ref="M11:P11"/>
    <mergeCell ref="B3:I3"/>
    <mergeCell ref="E9:K9"/>
    <mergeCell ref="M9:P9"/>
    <mergeCell ref="E7:K7"/>
    <mergeCell ref="E8:K8"/>
    <mergeCell ref="E11:K11"/>
    <mergeCell ref="A2:N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2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8"/>
  <sheetViews>
    <sheetView zoomScale="75" zoomScaleNormal="75" workbookViewId="0">
      <selection activeCell="A4" sqref="A4:E4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</cols>
  <sheetData>
    <row r="2" spans="1:9" ht="21">
      <c r="A2" s="246" t="s">
        <v>188</v>
      </c>
      <c r="B2" s="246"/>
      <c r="C2" s="246"/>
      <c r="D2" s="246"/>
      <c r="E2" s="246"/>
    </row>
    <row r="3" spans="1:9" ht="21">
      <c r="A3" s="246" t="s">
        <v>84</v>
      </c>
      <c r="B3" s="246"/>
      <c r="C3" s="246"/>
      <c r="D3" s="246"/>
      <c r="E3" s="246"/>
    </row>
    <row r="4" spans="1:9" ht="20.25">
      <c r="A4" s="245"/>
      <c r="B4" s="245"/>
      <c r="C4" s="245"/>
      <c r="D4" s="245"/>
      <c r="E4" s="245"/>
    </row>
    <row r="5" spans="1:9" ht="20.25">
      <c r="A5" s="245" t="s">
        <v>98</v>
      </c>
      <c r="B5" s="245"/>
      <c r="C5" s="245"/>
      <c r="D5" s="245"/>
      <c r="E5" s="245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85</v>
      </c>
      <c r="C7" s="3" t="s">
        <v>184</v>
      </c>
      <c r="D7" s="3" t="s">
        <v>86</v>
      </c>
      <c r="E7" s="4" t="s">
        <v>87</v>
      </c>
    </row>
    <row r="8" spans="1:9" ht="21" thickTop="1">
      <c r="A8" s="5" t="s">
        <v>72</v>
      </c>
      <c r="B8" s="6">
        <f>B9</f>
        <v>1273891</v>
      </c>
      <c r="C8" s="6">
        <f>C9</f>
        <v>5845363.5700000003</v>
      </c>
      <c r="D8" s="6">
        <f>D9</f>
        <v>5027199</v>
      </c>
      <c r="E8" s="6">
        <f>E9</f>
        <v>5143199</v>
      </c>
    </row>
    <row r="9" spans="1:9" ht="20.25">
      <c r="A9" s="7" t="s">
        <v>73</v>
      </c>
      <c r="B9" s="8">
        <v>1273891</v>
      </c>
      <c r="C9" s="8">
        <v>5845363.5700000003</v>
      </c>
      <c r="D9" s="8">
        <v>5027199</v>
      </c>
      <c r="E9" s="9">
        <v>5143199</v>
      </c>
    </row>
    <row r="10" spans="1:9" ht="20.25">
      <c r="A10" s="7" t="s">
        <v>88</v>
      </c>
      <c r="B10" s="8">
        <v>0</v>
      </c>
      <c r="C10" s="8"/>
      <c r="D10" s="8">
        <v>0</v>
      </c>
      <c r="E10" s="10">
        <v>0</v>
      </c>
    </row>
    <row r="11" spans="1:9" ht="20.25">
      <c r="A11" s="11" t="s">
        <v>74</v>
      </c>
      <c r="B11" s="6">
        <f>SUM(B12:B13)</f>
        <v>1273891</v>
      </c>
      <c r="C11" s="6">
        <f>SUM(C12:C13)</f>
        <v>5845363.5700000003</v>
      </c>
      <c r="D11" s="6">
        <f>SUM(D12:D13)</f>
        <v>5027199</v>
      </c>
      <c r="E11" s="6">
        <f>SUM(E12:E13)</f>
        <v>5143199</v>
      </c>
    </row>
    <row r="12" spans="1:9" ht="20.25">
      <c r="A12" s="7" t="s">
        <v>75</v>
      </c>
      <c r="B12" s="8">
        <v>1198251</v>
      </c>
      <c r="C12" s="8">
        <f>'JLP(R)FP-Ril'!C43</f>
        <v>5595723.5700000003</v>
      </c>
      <c r="D12" s="8">
        <v>4999289</v>
      </c>
      <c r="E12" s="9">
        <v>5115289</v>
      </c>
    </row>
    <row r="13" spans="1:9" ht="20.25">
      <c r="A13" s="7" t="s">
        <v>76</v>
      </c>
      <c r="B13" s="8">
        <v>75640</v>
      </c>
      <c r="C13" s="8">
        <v>249640</v>
      </c>
      <c r="D13" s="8">
        <v>27910</v>
      </c>
      <c r="E13" s="9">
        <v>27910</v>
      </c>
      <c r="I13" s="43"/>
    </row>
    <row r="14" spans="1:9" ht="21" thickBot="1">
      <c r="A14" s="12" t="s">
        <v>77</v>
      </c>
      <c r="B14" s="13">
        <f>B8-B11</f>
        <v>0</v>
      </c>
      <c r="C14" s="13">
        <f>C8-C11</f>
        <v>0</v>
      </c>
      <c r="D14" s="13">
        <v>0</v>
      </c>
      <c r="E14" s="14">
        <v>0</v>
      </c>
      <c r="I14" t="s">
        <v>89</v>
      </c>
    </row>
    <row r="15" spans="1:9" ht="21" thickBot="1">
      <c r="A15" s="15"/>
      <c r="B15" s="16"/>
      <c r="C15" s="16"/>
      <c r="D15" s="16"/>
      <c r="E15" s="16"/>
    </row>
    <row r="16" spans="1:9" ht="40.5">
      <c r="A16" s="17"/>
      <c r="B16" s="18" t="s">
        <v>85</v>
      </c>
      <c r="C16" s="18"/>
      <c r="D16" s="18" t="s">
        <v>86</v>
      </c>
      <c r="E16" s="19" t="s">
        <v>87</v>
      </c>
    </row>
    <row r="17" spans="1:5" ht="21" thickBot="1">
      <c r="A17" s="20" t="s">
        <v>90</v>
      </c>
      <c r="B17" s="21"/>
      <c r="C17" s="21">
        <v>73700.62</v>
      </c>
      <c r="D17" s="21">
        <v>0</v>
      </c>
      <c r="E17" s="22">
        <v>0</v>
      </c>
    </row>
    <row r="18" spans="1:5" ht="20.25">
      <c r="A18" s="23"/>
      <c r="B18" s="24"/>
      <c r="C18" s="24"/>
      <c r="D18" s="24"/>
      <c r="E18" s="24"/>
    </row>
    <row r="19" spans="1:5" ht="21" thickBot="1">
      <c r="A19" s="25"/>
      <c r="B19" s="26"/>
      <c r="C19" s="26"/>
      <c r="D19" s="26"/>
      <c r="E19" s="26"/>
    </row>
    <row r="20" spans="1:5" ht="41.25" thickBot="1">
      <c r="A20" s="2"/>
      <c r="B20" s="18" t="s">
        <v>85</v>
      </c>
      <c r="C20" s="18"/>
      <c r="D20" s="18" t="s">
        <v>86</v>
      </c>
      <c r="E20" s="19" t="s">
        <v>87</v>
      </c>
    </row>
    <row r="21" spans="1:5" ht="21.75" thickTop="1" thickBot="1">
      <c r="A21" s="27" t="s">
        <v>91</v>
      </c>
      <c r="B21" s="28">
        <v>0</v>
      </c>
      <c r="C21" s="28"/>
      <c r="D21" s="28">
        <v>0</v>
      </c>
      <c r="E21" s="29">
        <v>0</v>
      </c>
    </row>
    <row r="22" spans="1:5" ht="21.75" thickTop="1" thickBot="1">
      <c r="A22" s="30" t="s">
        <v>92</v>
      </c>
      <c r="B22" s="31">
        <v>0</v>
      </c>
      <c r="C22" s="31"/>
      <c r="D22" s="31">
        <v>0</v>
      </c>
      <c r="E22" s="32">
        <v>0</v>
      </c>
    </row>
    <row r="23" spans="1:5" ht="21.75" thickTop="1" thickBot="1">
      <c r="A23" s="33" t="s">
        <v>78</v>
      </c>
      <c r="B23" s="34">
        <v>0</v>
      </c>
      <c r="C23" s="35"/>
      <c r="D23" s="35">
        <v>0</v>
      </c>
      <c r="E23" s="36">
        <v>0</v>
      </c>
    </row>
    <row r="24" spans="1:5" ht="21" thickBot="1">
      <c r="A24" s="37"/>
      <c r="B24" s="38"/>
      <c r="C24" s="38"/>
      <c r="D24" s="38"/>
      <c r="E24" s="38"/>
    </row>
    <row r="25" spans="1:5" ht="21" thickBot="1">
      <c r="A25" s="39" t="s">
        <v>93</v>
      </c>
      <c r="B25" s="40">
        <v>0</v>
      </c>
      <c r="C25" s="40"/>
      <c r="D25" s="40">
        <v>0</v>
      </c>
      <c r="E25" s="41">
        <v>0</v>
      </c>
    </row>
    <row r="26" spans="1:5" ht="20.25">
      <c r="A26" s="1"/>
      <c r="B26" s="1"/>
      <c r="C26" s="1"/>
      <c r="D26" s="1"/>
      <c r="E26" s="1"/>
    </row>
    <row r="27" spans="1:5" ht="20.25">
      <c r="A27" s="42"/>
      <c r="B27" s="42"/>
      <c r="C27" s="42"/>
      <c r="D27" s="42"/>
      <c r="E27" s="42"/>
    </row>
    <row r="28" spans="1:5" ht="20.25">
      <c r="A28" s="42"/>
      <c r="B28" s="42"/>
      <c r="C28" s="42"/>
      <c r="D28" s="42"/>
      <c r="E28" s="42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2017-06-24T11:34:27Z</cp:lastPrinted>
  <dcterms:created xsi:type="dcterms:W3CDTF">2007-11-26T13:30:35Z</dcterms:created>
  <dcterms:modified xsi:type="dcterms:W3CDTF">2020-05-12T10:42:17Z</dcterms:modified>
</cp:coreProperties>
</file>