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4\Plan\"/>
    </mc:Choice>
  </mc:AlternateContent>
  <xr:revisionPtr revIDLastSave="0" documentId="13_ncr:1_{E1C167E9-FF21-4705-A697-F9D41A22E4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shodi-plan 2024" sheetId="5" r:id="rId1"/>
    <sheet name="Rashodi-plan 2025 " sheetId="15" r:id="rId2"/>
    <sheet name="Rashodi-plan 2026" sheetId="16" r:id="rId3"/>
    <sheet name="Opći dio-euro" sheetId="6" r:id="rId4"/>
    <sheet name=" Prihodi-plan 2024,2025,2026" sheetId="1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6" i="16" l="1"/>
  <c r="G182" i="16"/>
  <c r="G182" i="15"/>
  <c r="G186" i="15"/>
  <c r="G182" i="5"/>
  <c r="G186" i="5"/>
  <c r="C9" i="12"/>
  <c r="C8" i="12"/>
  <c r="C7" i="12"/>
  <c r="C6" i="12"/>
  <c r="C3" i="12" l="1"/>
  <c r="E52" i="16" l="1"/>
  <c r="I199" i="16"/>
  <c r="I198" i="16" s="1"/>
  <c r="I180" i="16" s="1"/>
  <c r="I175" i="16" s="1"/>
  <c r="G199" i="16"/>
  <c r="G198" i="16" s="1"/>
  <c r="G194" i="16"/>
  <c r="G181" i="16" s="1"/>
  <c r="G177" i="16"/>
  <c r="G176" i="16"/>
  <c r="I168" i="16"/>
  <c r="I167" i="16" s="1"/>
  <c r="G163" i="16"/>
  <c r="G159" i="16"/>
  <c r="G154" i="16"/>
  <c r="I147" i="16"/>
  <c r="I138" i="16" s="1"/>
  <c r="G147" i="16"/>
  <c r="G145" i="16"/>
  <c r="G143" i="16"/>
  <c r="G139" i="16"/>
  <c r="G135" i="16"/>
  <c r="G134" i="16" s="1"/>
  <c r="E135" i="16"/>
  <c r="E134" i="16" s="1"/>
  <c r="D135" i="16"/>
  <c r="D134" i="16" s="1"/>
  <c r="G127" i="16"/>
  <c r="D127" i="16"/>
  <c r="G123" i="16"/>
  <c r="D123" i="16"/>
  <c r="I117" i="16"/>
  <c r="I85" i="16" s="1"/>
  <c r="G117" i="16"/>
  <c r="D117" i="16"/>
  <c r="G114" i="16"/>
  <c r="G108" i="16"/>
  <c r="E108" i="16"/>
  <c r="G102" i="16"/>
  <c r="E102" i="16"/>
  <c r="G97" i="16"/>
  <c r="D97" i="16"/>
  <c r="G92" i="16"/>
  <c r="D92" i="16"/>
  <c r="G86" i="16"/>
  <c r="E86" i="16"/>
  <c r="E85" i="16" s="1"/>
  <c r="D86" i="16"/>
  <c r="G83" i="16"/>
  <c r="G80" i="16"/>
  <c r="G75" i="16"/>
  <c r="G69" i="16"/>
  <c r="E69" i="16"/>
  <c r="E59" i="16" s="1"/>
  <c r="D69" i="16"/>
  <c r="D59" i="16" s="1"/>
  <c r="P67" i="16"/>
  <c r="P59" i="16" s="1"/>
  <c r="P41" i="16" s="1"/>
  <c r="P22" i="16" s="1"/>
  <c r="P206" i="16" s="1"/>
  <c r="K67" i="16"/>
  <c r="G60" i="16"/>
  <c r="K59" i="16"/>
  <c r="G53" i="16"/>
  <c r="O51" i="16"/>
  <c r="O42" i="16" s="1"/>
  <c r="O41" i="16" s="1"/>
  <c r="J51" i="16"/>
  <c r="J42" i="16" s="1"/>
  <c r="J41" i="16" s="1"/>
  <c r="G51" i="16"/>
  <c r="E51" i="16"/>
  <c r="E42" i="16" s="1"/>
  <c r="D51" i="16"/>
  <c r="G43" i="16"/>
  <c r="D43" i="16"/>
  <c r="K41" i="16"/>
  <c r="K22" i="16" s="1"/>
  <c r="K206" i="16" s="1"/>
  <c r="O37" i="16"/>
  <c r="J37" i="16"/>
  <c r="I37" i="16"/>
  <c r="E37" i="16"/>
  <c r="O29" i="16"/>
  <c r="J29" i="16"/>
  <c r="I29" i="16"/>
  <c r="F29" i="16"/>
  <c r="F23" i="16" s="1"/>
  <c r="F22" i="16" s="1"/>
  <c r="F206" i="16" s="1"/>
  <c r="E29" i="16"/>
  <c r="O24" i="16"/>
  <c r="J24" i="16"/>
  <c r="I24" i="16"/>
  <c r="E24" i="16"/>
  <c r="E52" i="15"/>
  <c r="E51" i="15" s="1"/>
  <c r="E42" i="15" s="1"/>
  <c r="O52" i="5"/>
  <c r="O38" i="5"/>
  <c r="O36" i="5"/>
  <c r="O35" i="5"/>
  <c r="O31" i="5"/>
  <c r="O25" i="5"/>
  <c r="J52" i="5"/>
  <c r="J38" i="5"/>
  <c r="J36" i="5"/>
  <c r="J31" i="5"/>
  <c r="J25" i="5"/>
  <c r="E52" i="5"/>
  <c r="E38" i="5"/>
  <c r="E36" i="5"/>
  <c r="E31" i="5"/>
  <c r="E25" i="5"/>
  <c r="I199" i="15"/>
  <c r="I198" i="15" s="1"/>
  <c r="I180" i="15" s="1"/>
  <c r="I175" i="15" s="1"/>
  <c r="G199" i="15"/>
  <c r="G198" i="15" s="1"/>
  <c r="G194" i="15"/>
  <c r="G181" i="15" s="1"/>
  <c r="G177" i="15"/>
  <c r="G176" i="15"/>
  <c r="I168" i="15"/>
  <c r="I167" i="15" s="1"/>
  <c r="G163" i="15"/>
  <c r="G159" i="15"/>
  <c r="G154" i="15"/>
  <c r="I147" i="15"/>
  <c r="I138" i="15" s="1"/>
  <c r="G147" i="15"/>
  <c r="G145" i="15"/>
  <c r="G143" i="15"/>
  <c r="G139" i="15"/>
  <c r="G135" i="15"/>
  <c r="G134" i="15" s="1"/>
  <c r="E135" i="15"/>
  <c r="E134" i="15" s="1"/>
  <c r="D135" i="15"/>
  <c r="D134" i="15" s="1"/>
  <c r="G127" i="15"/>
  <c r="D127" i="15"/>
  <c r="G123" i="15"/>
  <c r="D123" i="15"/>
  <c r="I117" i="15"/>
  <c r="G117" i="15"/>
  <c r="D117" i="15"/>
  <c r="G114" i="15"/>
  <c r="G108" i="15"/>
  <c r="E108" i="15"/>
  <c r="G102" i="15"/>
  <c r="E102" i="15"/>
  <c r="E85" i="15" s="1"/>
  <c r="G97" i="15"/>
  <c r="D97" i="15"/>
  <c r="G92" i="15"/>
  <c r="D92" i="15"/>
  <c r="G86" i="15"/>
  <c r="E86" i="15"/>
  <c r="D86" i="15"/>
  <c r="I85" i="15"/>
  <c r="I41" i="15" s="1"/>
  <c r="G83" i="15"/>
  <c r="G80" i="15"/>
  <c r="G75" i="15"/>
  <c r="G69" i="15"/>
  <c r="E69" i="15"/>
  <c r="E59" i="15" s="1"/>
  <c r="D69" i="15"/>
  <c r="D59" i="15" s="1"/>
  <c r="P67" i="15"/>
  <c r="P59" i="15" s="1"/>
  <c r="P41" i="15" s="1"/>
  <c r="P22" i="15" s="1"/>
  <c r="P206" i="15" s="1"/>
  <c r="K67" i="15"/>
  <c r="K59" i="15" s="1"/>
  <c r="K41" i="15" s="1"/>
  <c r="K22" i="15" s="1"/>
  <c r="K206" i="15" s="1"/>
  <c r="G60" i="15"/>
  <c r="G53" i="15"/>
  <c r="O51" i="15"/>
  <c r="O42" i="15" s="1"/>
  <c r="O41" i="15" s="1"/>
  <c r="J51" i="15"/>
  <c r="J42" i="15" s="1"/>
  <c r="J41" i="15" s="1"/>
  <c r="G51" i="15"/>
  <c r="D51" i="15"/>
  <c r="G43" i="15"/>
  <c r="D43" i="15"/>
  <c r="D42" i="15" s="1"/>
  <c r="O37" i="15"/>
  <c r="J37" i="15"/>
  <c r="I37" i="15"/>
  <c r="E37" i="15"/>
  <c r="O29" i="15"/>
  <c r="O23" i="15" s="1"/>
  <c r="J29" i="15"/>
  <c r="I29" i="15"/>
  <c r="F29" i="15"/>
  <c r="F23" i="15" s="1"/>
  <c r="F22" i="15" s="1"/>
  <c r="F206" i="15" s="1"/>
  <c r="E29" i="15"/>
  <c r="O24" i="15"/>
  <c r="J24" i="15"/>
  <c r="I24" i="15"/>
  <c r="E24" i="15"/>
  <c r="B15" i="5"/>
  <c r="G138" i="16" l="1"/>
  <c r="G158" i="16"/>
  <c r="G157" i="16" s="1"/>
  <c r="G138" i="15"/>
  <c r="D85" i="16"/>
  <c r="D41" i="16" s="1"/>
  <c r="D22" i="16" s="1"/>
  <c r="D206" i="16" s="1"/>
  <c r="G85" i="16"/>
  <c r="I23" i="15"/>
  <c r="I22" i="15" s="1"/>
  <c r="I206" i="15" s="1"/>
  <c r="O22" i="15"/>
  <c r="O206" i="15" s="1"/>
  <c r="C14" i="15" s="1"/>
  <c r="I41" i="16"/>
  <c r="D42" i="16"/>
  <c r="G180" i="16"/>
  <c r="I23" i="16"/>
  <c r="G42" i="16"/>
  <c r="G59" i="16"/>
  <c r="O23" i="16"/>
  <c r="O22" i="16" s="1"/>
  <c r="O206" i="16" s="1"/>
  <c r="J23" i="16"/>
  <c r="J22" i="16" s="1"/>
  <c r="J206" i="16" s="1"/>
  <c r="E41" i="16"/>
  <c r="E23" i="16"/>
  <c r="G175" i="16"/>
  <c r="G42" i="15"/>
  <c r="G59" i="15"/>
  <c r="G158" i="15"/>
  <c r="G157" i="15" s="1"/>
  <c r="D85" i="15"/>
  <c r="D41" i="15" s="1"/>
  <c r="D22" i="15" s="1"/>
  <c r="D206" i="15" s="1"/>
  <c r="G85" i="15"/>
  <c r="G180" i="15"/>
  <c r="G175" i="15" s="1"/>
  <c r="J23" i="15"/>
  <c r="J22" i="15" s="1"/>
  <c r="J206" i="15" s="1"/>
  <c r="E41" i="15"/>
  <c r="E23" i="15"/>
  <c r="G199" i="5"/>
  <c r="G198" i="5" s="1"/>
  <c r="G194" i="5"/>
  <c r="G181" i="5" s="1"/>
  <c r="G176" i="5"/>
  <c r="G177" i="5"/>
  <c r="G163" i="5"/>
  <c r="G159" i="5"/>
  <c r="G158" i="5" s="1"/>
  <c r="G157" i="5" s="1"/>
  <c r="G154" i="5"/>
  <c r="G147" i="5"/>
  <c r="G145" i="5"/>
  <c r="G143" i="5"/>
  <c r="G139" i="5"/>
  <c r="G135" i="5"/>
  <c r="G134" i="5" s="1"/>
  <c r="G127" i="5"/>
  <c r="G123" i="5"/>
  <c r="G117" i="5"/>
  <c r="G114" i="5"/>
  <c r="G108" i="5"/>
  <c r="G102" i="5"/>
  <c r="G97" i="5"/>
  <c r="G92" i="5"/>
  <c r="G86" i="5"/>
  <c r="G83" i="5"/>
  <c r="G80" i="5"/>
  <c r="G75" i="5"/>
  <c r="G69" i="5"/>
  <c r="G60" i="5"/>
  <c r="G53" i="5"/>
  <c r="G51" i="5"/>
  <c r="G43" i="5"/>
  <c r="I22" i="16" l="1"/>
  <c r="I206" i="16" s="1"/>
  <c r="D13" i="16" s="1"/>
  <c r="G41" i="16"/>
  <c r="G22" i="16" s="1"/>
  <c r="G206" i="16" s="1"/>
  <c r="C13" i="15"/>
  <c r="E22" i="16"/>
  <c r="E206" i="16" s="1"/>
  <c r="D8" i="16" s="1"/>
  <c r="G41" i="15"/>
  <c r="G22" i="15" s="1"/>
  <c r="G206" i="15" s="1"/>
  <c r="C10" i="15" s="1"/>
  <c r="C16" i="15" s="1"/>
  <c r="C18" i="15" s="1"/>
  <c r="G138" i="5"/>
  <c r="E22" i="15"/>
  <c r="E206" i="15" s="1"/>
  <c r="C8" i="15" s="1"/>
  <c r="G42" i="5"/>
  <c r="G59" i="5"/>
  <c r="G85" i="5"/>
  <c r="G180" i="5"/>
  <c r="G175" i="5" s="1"/>
  <c r="O24" i="5"/>
  <c r="O29" i="5"/>
  <c r="O37" i="5"/>
  <c r="O51" i="5"/>
  <c r="O42" i="5" s="1"/>
  <c r="O41" i="5" s="1"/>
  <c r="J24" i="5"/>
  <c r="J29" i="5"/>
  <c r="J37" i="5"/>
  <c r="J51" i="5"/>
  <c r="J42" i="5" s="1"/>
  <c r="J41" i="5" s="1"/>
  <c r="E86" i="5"/>
  <c r="E102" i="5"/>
  <c r="E108" i="5"/>
  <c r="E135" i="5"/>
  <c r="E134" i="5" s="1"/>
  <c r="E69" i="5"/>
  <c r="E59" i="5" s="1"/>
  <c r="E51" i="5"/>
  <c r="E42" i="5" s="1"/>
  <c r="E37" i="5"/>
  <c r="E29" i="5"/>
  <c r="E24" i="5"/>
  <c r="I117" i="5"/>
  <c r="I85" i="5" s="1"/>
  <c r="I147" i="5"/>
  <c r="I138" i="5" s="1"/>
  <c r="I168" i="5"/>
  <c r="I167" i="5" s="1"/>
  <c r="I199" i="5"/>
  <c r="I198" i="5" s="1"/>
  <c r="I180" i="5" s="1"/>
  <c r="I175" i="5" s="1"/>
  <c r="I37" i="5"/>
  <c r="I29" i="5"/>
  <c r="I24" i="5"/>
  <c r="P68" i="5"/>
  <c r="P67" i="5" s="1"/>
  <c r="P59" i="5" s="1"/>
  <c r="P41" i="5" s="1"/>
  <c r="P22" i="5" s="1"/>
  <c r="P206" i="5" s="1"/>
  <c r="K68" i="5"/>
  <c r="K67" i="5" s="1"/>
  <c r="K59" i="5" s="1"/>
  <c r="K41" i="5" s="1"/>
  <c r="K22" i="5" s="1"/>
  <c r="K206" i="5" s="1"/>
  <c r="F29" i="5"/>
  <c r="F23" i="5" s="1"/>
  <c r="F22" i="5" s="1"/>
  <c r="F206" i="5" s="1"/>
  <c r="D43" i="5"/>
  <c r="D97" i="5"/>
  <c r="D117" i="5"/>
  <c r="D135" i="5"/>
  <c r="D134" i="5" s="1"/>
  <c r="D127" i="5"/>
  <c r="D123" i="5"/>
  <c r="D86" i="5"/>
  <c r="D92" i="5"/>
  <c r="D69" i="5"/>
  <c r="D59" i="5" s="1"/>
  <c r="D51" i="5"/>
  <c r="D10" i="16" l="1"/>
  <c r="D16" i="16" s="1"/>
  <c r="D18" i="16" s="1"/>
  <c r="D42" i="5"/>
  <c r="E85" i="5"/>
  <c r="E41" i="5" s="1"/>
  <c r="O23" i="5"/>
  <c r="O22" i="5" s="1"/>
  <c r="O206" i="5" s="1"/>
  <c r="B14" i="5" s="1"/>
  <c r="J23" i="5"/>
  <c r="J22" i="5" s="1"/>
  <c r="J206" i="5" s="1"/>
  <c r="E23" i="5"/>
  <c r="I23" i="5"/>
  <c r="I41" i="5"/>
  <c r="I22" i="5" s="1"/>
  <c r="I206" i="5" s="1"/>
  <c r="G41" i="5"/>
  <c r="G22" i="5" s="1"/>
  <c r="G206" i="5" s="1"/>
  <c r="B10" i="5" s="1"/>
  <c r="D85" i="5"/>
  <c r="D41" i="5"/>
  <c r="D22" i="5" s="1"/>
  <c r="D206" i="5" s="1"/>
  <c r="B13" i="5" l="1"/>
  <c r="E22" i="5"/>
  <c r="E206" i="5" s="1"/>
  <c r="B8" i="5" s="1"/>
  <c r="D11" i="6"/>
  <c r="D8" i="6"/>
  <c r="C11" i="6"/>
  <c r="C8" i="6"/>
  <c r="D14" i="6" l="1"/>
  <c r="C14" i="6"/>
  <c r="B16" i="5"/>
  <c r="B18" i="5" s="1"/>
  <c r="B11" i="6"/>
  <c r="B8" i="6"/>
  <c r="B14" i="6" l="1"/>
</calcChain>
</file>

<file path=xl/sharedStrings.xml><?xml version="1.0" encoding="utf-8"?>
<sst xmlns="http://schemas.openxmlformats.org/spreadsheetml/2006/main" count="744" uniqueCount="248">
  <si>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</si>
  <si>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</si>
  <si>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</si>
  <si>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</si>
  <si>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</si>
  <si>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</si>
  <si>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</si>
  <si>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</si>
  <si>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</si>
  <si>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</si>
  <si>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Pomoći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</si>
  <si>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</si>
  <si>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</si>
  <si>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</si>
  <si>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</si>
  <si>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</si>
  <si>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</si>
  <si>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</si>
  <si>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</si>
  <si>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</si>
  <si>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</si>
  <si>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</si>
  <si>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</si>
  <si>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</si>
  <si>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</si>
  <si>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</si>
  <si>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</si>
  <si>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</si>
  <si>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</si>
  <si>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</si>
  <si>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</si>
  <si>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</si>
  <si>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</si>
  <si>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</si>
  <si>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</si>
  <si>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</si>
  <si>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</si>
  <si>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</si>
  <si>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</si>
  <si>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</si>
  <si>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</si>
  <si>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</si>
  <si>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</si>
  <si>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</si>
  <si>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</si>
  <si>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</si>
  <si>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</si>
  <si>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</si>
  <si>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</si>
  <si>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</si>
  <si>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</si>
  <si>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</si>
  <si>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</si>
  <si>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</si>
  <si>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</si>
  <si>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</si>
  <si>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</si>
  <si>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</si>
  <si>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</si>
  <si>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</si>
  <si>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</si>
  <si>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Rashodi za nabavu neproizvedene dugotrajne imovine</t>
  </si>
  <si>
    <t>Negativne tečajne razlike</t>
  </si>
  <si>
    <t>GLAZBENA ŠKOLA JOSIPA RUNJANINA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</si>
  <si>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</si>
  <si>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</si>
  <si>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</si>
  <si>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</si>
  <si>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</si>
  <si>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</si>
  <si>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</si>
  <si>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</si>
  <si>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</si>
  <si>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</si>
  <si>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</si>
  <si>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</si>
  <si>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</si>
  <si>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</si>
  <si>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</si>
  <si>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</si>
  <si>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</si>
  <si>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</si>
  <si>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</si>
  <si>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</si>
  <si>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</si>
  <si>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</si>
  <si>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</si>
  <si>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</si>
  <si>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</si>
  <si>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</si>
  <si>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</si>
  <si>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</si>
  <si>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</si>
  <si>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</si>
  <si>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</si>
  <si>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</si>
  <si>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</si>
  <si>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</si>
  <si>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</si>
  <si>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</si>
  <si>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</si>
  <si>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</si>
  <si>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</si>
  <si>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</si>
  <si>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</si>
  <si>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</si>
  <si>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</si>
  <si>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</si>
  <si>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</si>
  <si>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</si>
  <si>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</si>
  <si>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</si>
  <si>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</si>
  <si>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</si>
  <si>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</si>
  <si>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</si>
  <si>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</si>
  <si>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</si>
  <si>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</si>
  <si>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</si>
  <si>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</si>
  <si>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</si>
  <si>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</si>
  <si>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</si>
  <si>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</si>
  <si>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</si>
  <si>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</si>
  <si>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</si>
  <si>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</si>
  <si>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</si>
  <si>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</si>
  <si>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</si>
  <si>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</si>
  <si>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</si>
  <si>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</si>
  <si>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</si>
  <si>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</si>
  <si>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</si>
  <si>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</si>
  <si>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</si>
  <si>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</si>
  <si>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</si>
  <si>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Telefoni i ostali uređaji</t>
  </si>
  <si>
    <t>Novč.naknada zbog nezapoš.invalida</t>
  </si>
  <si>
    <t>Radio i TV prijemnici</t>
  </si>
  <si>
    <t>Ostala komunikacijska oprema</t>
  </si>
  <si>
    <t>Oprema za održavanje prostorija</t>
  </si>
  <si>
    <t>Naknade za prijevoz na posao i sa posla</t>
  </si>
  <si>
    <t>Elektronski mediji</t>
  </si>
  <si>
    <t>Promidžbeni materijali</t>
  </si>
  <si>
    <t>Usluge platnog prometa</t>
  </si>
  <si>
    <t>Mat.i dij.za tek.i inv.održ. postrojenja i opreme</t>
  </si>
  <si>
    <t>Usluge agencija, studentskog servisa</t>
  </si>
  <si>
    <t>Licence</t>
  </si>
  <si>
    <t>Oprema</t>
  </si>
  <si>
    <t>Sudske pristojbe</t>
  </si>
  <si>
    <t>Ostale pristojbe i naknade</t>
  </si>
  <si>
    <t>Troškovi sudskih postupaka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</si>
  <si>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</si>
  <si>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</si>
  <si>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</si>
  <si>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</si>
  <si>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</si>
  <si>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</si>
  <si>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</si>
  <si>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</si>
  <si>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</si>
  <si>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</si>
  <si>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</si>
  <si>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EU sredstva</t>
  </si>
  <si>
    <t>Mat.i dij.za tek.i inv.održ. transportnih sredstava</t>
  </si>
  <si>
    <t>Prihodi od prodaje imovine</t>
  </si>
  <si>
    <t xml:space="preserve">OPĆI DIO 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</si>
  <si>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</si>
  <si>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</si>
  <si>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</si>
  <si>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</si>
  <si>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</si>
  <si>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</si>
  <si>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RAZLIKA- VIŠAK / MANJAK</t>
  </si>
  <si>
    <t>PRIMICI OD FINANCIJSKE IMOVINE I ZADUŽIVANJA</t>
  </si>
  <si>
    <t>IZDACI ZA FINANCIJSU IMOVINU I OTPLATU ZAJMOVA</t>
  </si>
  <si>
    <t>NETO FINANCIRANJE</t>
  </si>
  <si>
    <t>VIŠAK / MANJAK + NETO FINANCIRANJE</t>
  </si>
  <si>
    <t>Nagrade</t>
  </si>
  <si>
    <t>Regres</t>
  </si>
  <si>
    <t>Naknade za bolest, invalidnost</t>
  </si>
  <si>
    <t>Darovi</t>
  </si>
  <si>
    <t>Procjena 2025.</t>
  </si>
  <si>
    <t>Projekcija plana za 2025.</t>
  </si>
  <si>
    <t>u eurima</t>
  </si>
  <si>
    <t>Laboratorijske usluge</t>
  </si>
  <si>
    <t>Naknade građanima i kućanstvima u novcu</t>
  </si>
  <si>
    <t>Ostale naknade iz proračuna u novcu</t>
  </si>
  <si>
    <t>Namirnice</t>
  </si>
  <si>
    <t>Naknade za prijevoz, za rad na terenu i odvojeni život</t>
  </si>
  <si>
    <t>DIO VIŠKA/MANJKA I PRETHODNE(IH) GODINA KOJI ĆE SE POKRITI/RASPOREDITI U RAZDOBLJU 2023.</t>
  </si>
  <si>
    <t xml:space="preserve">UKUPAN DONOS VIŠKA/MANJKA IZ PRETHODNE(IH) GODINA					</t>
  </si>
  <si>
    <t>EKONOMSKA KLASIFKACIJA
(na petoj razini)</t>
  </si>
  <si>
    <t>NAZIV</t>
  </si>
  <si>
    <t>Tekuće pomoći iz državnog proračuna proračunskim korisnicima proračuna JLP(R)S-mzo</t>
  </si>
  <si>
    <t>Tekuće pomoći iz nenadležnog proračuna - VSŽ</t>
  </si>
  <si>
    <t>Kapitalne pomoći iz državnog proračuna prorač. korisnicima proračuna JLP(R)S</t>
  </si>
  <si>
    <t>Zatezne kamate iz obveznih odnosa i drugo</t>
  </si>
  <si>
    <t>Prihodi od pruženih usluga</t>
  </si>
  <si>
    <t>Prihodi iz nadležnog proračuna za financiranje rashoda poslovanja-dec.</t>
  </si>
  <si>
    <t>Prihodi iz nadležnog proračuna za financiranje rashoda poslovanja-gradska sredstva</t>
  </si>
  <si>
    <t>Prihodi iz nadležnog proračuna za financiranje rashoda za nabavu nefinancijske imovine</t>
  </si>
  <si>
    <t>Ostali prihodi</t>
  </si>
  <si>
    <t>Višak prihoda poslovanja</t>
  </si>
  <si>
    <t>Sufinanciranje cijene usluge, participacije i slično</t>
  </si>
  <si>
    <t>Tekući prijenosi između prorač. kor. istog prorač. temeljem prijenosa EU sredstva (asistenti)</t>
  </si>
  <si>
    <t>Tekući prijenosi između prorač. kor. istog prorač. temeljem prijenosa EU-država (asistenti)</t>
  </si>
  <si>
    <t>Tekući prijenosi između prorač. kor. istog prorač. temeljem prijenosa EU sredstva (shema)</t>
  </si>
  <si>
    <t>Tekući prijenosi između prorač. kor. istog prorač. temeljem prijenosa EU-država (shema)</t>
  </si>
  <si>
    <t>Gradski  proračun- DEC. (1.2.1.)</t>
  </si>
  <si>
    <t>Gradski proračun (1.1.2.)</t>
  </si>
  <si>
    <t>Županijski proračun (5.2.1.)</t>
  </si>
  <si>
    <t>Vlastiti     (3.1.1.)</t>
  </si>
  <si>
    <t>Pomoći-shema voća  (5.1.1.)</t>
  </si>
  <si>
    <t>Donacije (6.1.1.)</t>
  </si>
  <si>
    <t>Prihodi od nefin. Im. i nadoknade šteta s osnova osiguranja (3.1.1.)</t>
  </si>
  <si>
    <t>Pomoći-ministarstvo (5.1.1. + 5.3.1. kapitalne)</t>
  </si>
  <si>
    <t>Ravnateljica: ______________________ Dinka Peti, mag.mus.</t>
  </si>
  <si>
    <t>Predsjednik Školskog odbora: ___________________ Tomislav Ćavar, dipl.iur.</t>
  </si>
  <si>
    <t>Tekuće donacije</t>
  </si>
  <si>
    <t>Tekuće donacije u naravi</t>
  </si>
  <si>
    <t>Ostale tekuće donacije u naravi</t>
  </si>
  <si>
    <t>Ostala nespomenuta prava</t>
  </si>
  <si>
    <t>EU sredstva-asistenti (5.8.3.)</t>
  </si>
  <si>
    <t>EU sredstva-shema voća  (5.8.3.)</t>
  </si>
  <si>
    <t>UR.BROJ: 2196-4-3-01/03-1</t>
  </si>
  <si>
    <t>Otpremnine</t>
  </si>
  <si>
    <t>Pomoći-asistenti  (5.1.3.)</t>
  </si>
  <si>
    <t>PRENESENI VIŠAK IZ 2023. GODINE</t>
  </si>
  <si>
    <t>Sitan inventar</t>
  </si>
  <si>
    <t>Auto gume</t>
  </si>
  <si>
    <t>Bonusi za uspješan rad</t>
  </si>
  <si>
    <t>Financijski plan za 2024.</t>
  </si>
  <si>
    <t>Procjena 2026.</t>
  </si>
  <si>
    <t xml:space="preserve">Financijski plan za 2024. </t>
  </si>
  <si>
    <t xml:space="preserve">Procjena 2025. </t>
  </si>
  <si>
    <t xml:space="preserve">Novi plan za 2024. </t>
  </si>
  <si>
    <t>Projekcija plana za 2026.</t>
  </si>
  <si>
    <t>KLASA: 400-02/23-01/06</t>
  </si>
  <si>
    <t xml:space="preserve">Višak iz 2023. </t>
  </si>
  <si>
    <t xml:space="preserve">Financijski plan - Plan rashoda i izdataka 2024. i procjene 2025. i 2026. </t>
  </si>
  <si>
    <t xml:space="preserve">                                 M.P.                                 11.12.2023.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</si>
</sst>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0\ _k_n"/>
    <numFmt numFmtId="166" formatCode="#,##0.00000"/>
  </numFmts>
  <fonts count="3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20"/>
      <name val="Arial"/>
      <family val="2"/>
      <charset val="238"/>
    </font>
    <font>
      <b/>
      <sz val="20"/>
      <name val="Arial"/>
      <family val="2"/>
      <charset val="238"/>
    </font>
    <font>
      <b/>
      <sz val="14"/>
      <color rgb="FFFFFFFF"/>
      <name val="Arial"/>
      <family val="2"/>
      <charset val="238"/>
    </font>
    <font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0D0D0D"/>
      <name val="Arial"/>
      <family val="2"/>
      <charset val="238"/>
    </font>
    <font>
      <sz val="14"/>
      <color rgb="FF0D0D0D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20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D0D0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 tint="-0.49998474074526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31" fillId="0" borderId="0"/>
    <xf numFmtId="164" fontId="30" fillId="0" borderId="0" applyFont="0" applyFill="0" applyBorder="0" applyAlignment="0" applyProtection="0"/>
    <xf numFmtId="0" fontId="31" fillId="0" borderId="0"/>
  </cellStyleXfs>
  <cellXfs count="367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164" fontId="9" fillId="0" borderId="0" xfId="2" applyFont="1" applyBorder="1"/>
    <xf numFmtId="4" fontId="8" fillId="4" borderId="0" xfId="0" applyNumberFormat="1" applyFont="1" applyFill="1" applyBorder="1"/>
    <xf numFmtId="164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7" fillId="4" borderId="0" xfId="0" applyNumberFormat="1" applyFont="1" applyFill="1"/>
    <xf numFmtId="3" fontId="11" fillId="3" borderId="0" xfId="0" applyNumberFormat="1" applyFont="1" applyFill="1"/>
    <xf numFmtId="3" fontId="11" fillId="4" borderId="0" xfId="0" applyNumberFormat="1" applyFont="1" applyFill="1"/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3" fontId="7" fillId="7" borderId="0" xfId="0" applyNumberFormat="1" applyFont="1" applyFill="1"/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3" fontId="11" fillId="7" borderId="0" xfId="0" applyNumberFormat="1" applyFont="1" applyFill="1"/>
    <xf numFmtId="3" fontId="9" fillId="7" borderId="2" xfId="0" applyNumberFormat="1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3" fontId="14" fillId="0" borderId="0" xfId="0" applyNumberFormat="1" applyFont="1"/>
    <xf numFmtId="3" fontId="7" fillId="4" borderId="0" xfId="0" applyNumberFormat="1" applyFont="1" applyFill="1" applyAlignment="1">
      <alignment wrapText="1"/>
    </xf>
    <xf numFmtId="3" fontId="8" fillId="0" borderId="16" xfId="0" applyNumberFormat="1" applyFont="1" applyBorder="1" applyAlignment="1">
      <alignment horizontal="center" wrapText="1"/>
    </xf>
    <xf numFmtId="0" fontId="8" fillId="0" borderId="16" xfId="0" applyNumberFormat="1" applyFont="1" applyBorder="1" applyAlignment="1">
      <alignment horizontal="center" vertical="center" wrapText="1"/>
    </xf>
    <xf numFmtId="3" fontId="8" fillId="0" borderId="16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4" fontId="9" fillId="7" borderId="2" xfId="5" applyNumberFormat="1" applyFont="1" applyFill="1" applyBorder="1" applyAlignment="1">
      <alignment horizontal="right"/>
    </xf>
    <xf numFmtId="4" fontId="9" fillId="4" borderId="3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9" fillId="0" borderId="3" xfId="5" applyNumberFormat="1" applyFont="1" applyBorder="1" applyAlignment="1">
      <alignment horizontal="right"/>
    </xf>
    <xf numFmtId="0" fontId="8" fillId="3" borderId="21" xfId="0" applyNumberFormat="1" applyFont="1" applyFill="1" applyBorder="1" applyAlignment="1">
      <alignment horizontal="center"/>
    </xf>
    <xf numFmtId="0" fontId="8" fillId="3" borderId="22" xfId="0" applyNumberFormat="1" applyFont="1" applyFill="1" applyBorder="1" applyAlignment="1">
      <alignment horizontal="center"/>
    </xf>
    <xf numFmtId="4" fontId="8" fillId="3" borderId="22" xfId="5" applyNumberFormat="1" applyFont="1" applyFill="1" applyBorder="1" applyAlignment="1">
      <alignment horizontal="right"/>
    </xf>
    <xf numFmtId="3" fontId="6" fillId="3" borderId="7" xfId="0" applyNumberFormat="1" applyFont="1" applyFill="1" applyBorder="1" applyAlignment="1">
      <alignment horizontal="center" vertical="center" wrapText="1"/>
    </xf>
    <xf numFmtId="4" fontId="8" fillId="3" borderId="8" xfId="0" applyNumberFormat="1" applyFont="1" applyFill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wrapText="1"/>
    </xf>
    <xf numFmtId="4" fontId="8" fillId="0" borderId="11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wrapText="1"/>
    </xf>
    <xf numFmtId="3" fontId="9" fillId="0" borderId="0" xfId="0" applyNumberFormat="1" applyFont="1" applyAlignment="1"/>
    <xf numFmtId="4" fontId="8" fillId="0" borderId="12" xfId="0" applyNumberFormat="1" applyFont="1" applyBorder="1" applyAlignment="1">
      <alignment horizontal="right"/>
    </xf>
    <xf numFmtId="4" fontId="8" fillId="0" borderId="18" xfId="0" applyNumberFormat="1" applyFont="1" applyBorder="1" applyAlignment="1">
      <alignment horizontal="right"/>
    </xf>
    <xf numFmtId="4" fontId="8" fillId="0" borderId="18" xfId="0" quotePrefix="1" applyNumberFormat="1" applyFont="1" applyBorder="1" applyAlignment="1">
      <alignment horizontal="right" wrapText="1"/>
    </xf>
    <xf numFmtId="0" fontId="9" fillId="0" borderId="30" xfId="0" applyNumberFormat="1" applyFont="1" applyBorder="1" applyAlignment="1">
      <alignment horizontal="center"/>
    </xf>
    <xf numFmtId="0" fontId="9" fillId="0" borderId="28" xfId="0" applyNumberFormat="1" applyFont="1" applyBorder="1" applyAlignment="1">
      <alignment horizontal="center"/>
    </xf>
    <xf numFmtId="0" fontId="9" fillId="7" borderId="16" xfId="0" applyNumberFormat="1" applyFont="1" applyFill="1" applyBorder="1" applyAlignment="1">
      <alignment horizontal="center"/>
    </xf>
    <xf numFmtId="0" fontId="9" fillId="0" borderId="16" xfId="0" applyNumberFormat="1" applyFont="1" applyBorder="1" applyAlignment="1">
      <alignment horizontal="center"/>
    </xf>
    <xf numFmtId="0" fontId="9" fillId="4" borderId="16" xfId="0" applyNumberFormat="1" applyFont="1" applyFill="1" applyBorder="1" applyAlignment="1">
      <alignment horizontal="center"/>
    </xf>
    <xf numFmtId="0" fontId="9" fillId="4" borderId="28" xfId="0" applyNumberFormat="1" applyFont="1" applyFill="1" applyBorder="1" applyAlignment="1">
      <alignment horizontal="center"/>
    </xf>
    <xf numFmtId="4" fontId="8" fillId="3" borderId="9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wrapText="1"/>
    </xf>
    <xf numFmtId="4" fontId="9" fillId="0" borderId="2" xfId="5" applyNumberFormat="1" applyFont="1" applyFill="1" applyBorder="1" applyAlignment="1">
      <alignment horizontal="right"/>
    </xf>
    <xf numFmtId="3" fontId="9" fillId="4" borderId="2" xfId="0" applyNumberFormat="1" applyFont="1" applyFill="1" applyBorder="1" applyAlignment="1">
      <alignment horizontal="center"/>
    </xf>
    <xf numFmtId="0" fontId="9" fillId="0" borderId="16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 shrinkToFit="1"/>
    </xf>
    <xf numFmtId="4" fontId="9" fillId="4" borderId="3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3" fontId="8" fillId="0" borderId="28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4" fontId="8" fillId="0" borderId="29" xfId="0" applyNumberFormat="1" applyFont="1" applyBorder="1" applyAlignment="1">
      <alignment horizontal="right"/>
    </xf>
    <xf numFmtId="4" fontId="8" fillId="11" borderId="22" xfId="0" applyNumberFormat="1" applyFont="1" applyFill="1" applyBorder="1" applyAlignment="1">
      <alignment horizontal="right"/>
    </xf>
    <xf numFmtId="4" fontId="9" fillId="12" borderId="3" xfId="0" applyNumberFormat="1" applyFont="1" applyFill="1" applyBorder="1" applyAlignment="1">
      <alignment horizontal="right"/>
    </xf>
    <xf numFmtId="165" fontId="9" fillId="13" borderId="2" xfId="0" applyNumberFormat="1" applyFont="1" applyFill="1" applyBorder="1" applyAlignment="1">
      <alignment horizontal="right"/>
    </xf>
    <xf numFmtId="165" fontId="9" fillId="12" borderId="2" xfId="0" applyNumberFormat="1" applyFont="1" applyFill="1" applyBorder="1" applyAlignment="1">
      <alignment horizontal="right"/>
    </xf>
    <xf numFmtId="4" fontId="9" fillId="12" borderId="3" xfId="5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4" fontId="9" fillId="12" borderId="2" xfId="5" applyNumberFormat="1" applyFont="1" applyFill="1" applyBorder="1" applyAlignment="1">
      <alignment horizontal="right"/>
    </xf>
    <xf numFmtId="4" fontId="9" fillId="13" borderId="2" xfId="0" applyNumberFormat="1" applyFont="1" applyFill="1" applyBorder="1" applyAlignment="1">
      <alignment horizontal="right"/>
    </xf>
    <xf numFmtId="4" fontId="8" fillId="11" borderId="22" xfId="5" applyNumberFormat="1" applyFont="1" applyFill="1" applyBorder="1" applyAlignment="1">
      <alignment horizontal="right"/>
    </xf>
    <xf numFmtId="165" fontId="21" fillId="13" borderId="2" xfId="8" applyNumberFormat="1" applyFont="1" applyFill="1" applyBorder="1" applyAlignment="1"/>
    <xf numFmtId="165" fontId="21" fillId="0" borderId="2" xfId="8" applyNumberFormat="1" applyFont="1" applyBorder="1" applyAlignment="1"/>
    <xf numFmtId="165" fontId="21" fillId="12" borderId="2" xfId="8" applyNumberFormat="1" applyFont="1" applyFill="1" applyBorder="1" applyAlignment="1"/>
    <xf numFmtId="165" fontId="21" fillId="0" borderId="3" xfId="8" applyNumberFormat="1" applyFont="1" applyBorder="1" applyAlignment="1"/>
    <xf numFmtId="4" fontId="8" fillId="11" borderId="22" xfId="0" applyNumberFormat="1" applyFont="1" applyFill="1" applyBorder="1" applyAlignment="1">
      <alignment horizontal="center" vertical="center" wrapText="1"/>
    </xf>
    <xf numFmtId="4" fontId="22" fillId="12" borderId="3" xfId="0" applyNumberFormat="1" applyFont="1" applyFill="1" applyBorder="1" applyAlignment="1">
      <alignment horizontal="center" vertical="center" wrapText="1"/>
    </xf>
    <xf numFmtId="4" fontId="22" fillId="13" borderId="2" xfId="0" applyNumberFormat="1" applyFont="1" applyFill="1" applyBorder="1" applyAlignment="1">
      <alignment horizontal="center" vertical="center" wrapText="1"/>
    </xf>
    <xf numFmtId="4" fontId="22" fillId="12" borderId="2" xfId="0" applyNumberFormat="1" applyFont="1" applyFill="1" applyBorder="1" applyAlignment="1">
      <alignment horizontal="center" vertical="center" wrapText="1"/>
    </xf>
    <xf numFmtId="4" fontId="23" fillId="12" borderId="2" xfId="0" applyNumberFormat="1" applyFont="1" applyFill="1" applyBorder="1" applyAlignment="1">
      <alignment horizontal="center" vertical="center" wrapText="1"/>
    </xf>
    <xf numFmtId="4" fontId="9" fillId="12" borderId="2" xfId="0" applyNumberFormat="1" applyFont="1" applyFill="1" applyBorder="1" applyAlignment="1">
      <alignment horizontal="right"/>
    </xf>
    <xf numFmtId="4" fontId="0" fillId="0" borderId="0" xfId="0" applyNumberFormat="1"/>
    <xf numFmtId="0" fontId="26" fillId="0" borderId="0" xfId="6" applyFont="1"/>
    <xf numFmtId="4" fontId="25" fillId="4" borderId="2" xfId="6" applyNumberFormat="1" applyFont="1" applyFill="1" applyBorder="1" applyAlignment="1">
      <alignment horizontal="right" wrapText="1"/>
    </xf>
    <xf numFmtId="4" fontId="26" fillId="4" borderId="2" xfId="6" applyNumberFormat="1" applyFont="1" applyFill="1" applyBorder="1" applyAlignment="1">
      <alignment horizontal="right" wrapText="1"/>
    </xf>
    <xf numFmtId="4" fontId="26" fillId="4" borderId="18" xfId="6" applyNumberFormat="1" applyFont="1" applyFill="1" applyBorder="1" applyAlignment="1">
      <alignment horizontal="right" wrapText="1"/>
    </xf>
    <xf numFmtId="0" fontId="26" fillId="4" borderId="34" xfId="6" applyNumberFormat="1" applyFont="1" applyFill="1" applyBorder="1" applyAlignment="1">
      <alignment horizontal="left" wrapText="1"/>
    </xf>
    <xf numFmtId="4" fontId="26" fillId="4" borderId="35" xfId="6" applyNumberFormat="1" applyFont="1" applyFill="1" applyBorder="1" applyAlignment="1">
      <alignment horizontal="right" wrapText="1"/>
    </xf>
    <xf numFmtId="4" fontId="26" fillId="4" borderId="36" xfId="6" applyNumberFormat="1" applyFont="1" applyFill="1" applyBorder="1" applyAlignment="1">
      <alignment horizontal="right" wrapText="1"/>
    </xf>
    <xf numFmtId="0" fontId="26" fillId="4" borderId="37" xfId="6" applyNumberFormat="1" applyFont="1" applyFill="1" applyBorder="1" applyAlignment="1">
      <alignment horizontal="left"/>
    </xf>
    <xf numFmtId="4" fontId="26" fillId="4" borderId="38" xfId="6" applyNumberFormat="1" applyFont="1" applyFill="1" applyBorder="1" applyAlignment="1">
      <alignment horizontal="right"/>
    </xf>
    <xf numFmtId="4" fontId="26" fillId="4" borderId="39" xfId="6" applyNumberFormat="1" applyFont="1" applyFill="1" applyBorder="1" applyAlignment="1">
      <alignment horizontal="right"/>
    </xf>
    <xf numFmtId="0" fontId="26" fillId="4" borderId="19" xfId="6" applyNumberFormat="1" applyFont="1" applyFill="1" applyBorder="1"/>
    <xf numFmtId="4" fontId="26" fillId="4" borderId="33" xfId="6" applyNumberFormat="1" applyFont="1" applyFill="1" applyBorder="1" applyAlignment="1">
      <alignment horizontal="right"/>
    </xf>
    <xf numFmtId="4" fontId="26" fillId="4" borderId="20" xfId="6" applyNumberFormat="1" applyFont="1" applyFill="1" applyBorder="1" applyAlignment="1">
      <alignment horizontal="right"/>
    </xf>
    <xf numFmtId="4" fontId="29" fillId="4" borderId="0" xfId="6" applyNumberFormat="1" applyFont="1" applyFill="1" applyBorder="1" applyAlignment="1">
      <alignment horizontal="right"/>
    </xf>
    <xf numFmtId="0" fontId="26" fillId="4" borderId="21" xfId="6" applyNumberFormat="1" applyFont="1" applyFill="1" applyBorder="1" applyAlignment="1">
      <alignment horizontal="left"/>
    </xf>
    <xf numFmtId="4" fontId="25" fillId="4" borderId="22" xfId="6" applyNumberFormat="1" applyFont="1" applyFill="1" applyBorder="1" applyAlignment="1">
      <alignment horizontal="right"/>
    </xf>
    <xf numFmtId="4" fontId="25" fillId="4" borderId="23" xfId="6" applyNumberFormat="1" applyFont="1" applyFill="1" applyBorder="1" applyAlignment="1">
      <alignment horizontal="right"/>
    </xf>
    <xf numFmtId="0" fontId="26" fillId="4" borderId="0" xfId="6" applyNumberFormat="1" applyFont="1" applyFill="1" applyBorder="1" applyAlignment="1">
      <alignment horizontal="left"/>
    </xf>
    <xf numFmtId="4" fontId="25" fillId="4" borderId="0" xfId="6" applyNumberFormat="1" applyFont="1" applyFill="1" applyBorder="1" applyAlignment="1">
      <alignment horizontal="right"/>
    </xf>
    <xf numFmtId="0" fontId="26" fillId="0" borderId="0" xfId="0" applyFont="1"/>
    <xf numFmtId="0" fontId="9" fillId="0" borderId="0" xfId="0" applyFont="1"/>
    <xf numFmtId="3" fontId="8" fillId="3" borderId="21" xfId="0" applyNumberFormat="1" applyFont="1" applyFill="1" applyBorder="1" applyAlignment="1">
      <alignment horizontal="center"/>
    </xf>
    <xf numFmtId="4" fontId="8" fillId="3" borderId="22" xfId="0" applyNumberFormat="1" applyFont="1" applyFill="1" applyBorder="1"/>
    <xf numFmtId="4" fontId="8" fillId="3" borderId="23" xfId="0" applyNumberFormat="1" applyFont="1" applyFill="1" applyBorder="1"/>
    <xf numFmtId="3" fontId="8" fillId="3" borderId="31" xfId="0" applyNumberFormat="1" applyFont="1" applyFill="1" applyBorder="1" applyAlignment="1">
      <alignment horizontal="center"/>
    </xf>
    <xf numFmtId="4" fontId="8" fillId="3" borderId="6" xfId="0" applyNumberFormat="1" applyFont="1" applyFill="1" applyBorder="1"/>
    <xf numFmtId="4" fontId="8" fillId="3" borderId="10" xfId="0" applyNumberFormat="1" applyFont="1" applyFill="1" applyBorder="1"/>
    <xf numFmtId="0" fontId="8" fillId="0" borderId="30" xfId="0" applyNumberFormat="1" applyFont="1" applyBorder="1" applyAlignment="1">
      <alignment horizontal="center" wrapText="1"/>
    </xf>
    <xf numFmtId="165" fontId="9" fillId="0" borderId="4" xfId="0" applyNumberFormat="1" applyFont="1" applyBorder="1"/>
    <xf numFmtId="165" fontId="9" fillId="0" borderId="40" xfId="0" applyNumberFormat="1" applyFont="1" applyBorder="1"/>
    <xf numFmtId="0" fontId="25" fillId="4" borderId="24" xfId="6" applyFont="1" applyFill="1" applyBorder="1"/>
    <xf numFmtId="49" fontId="25" fillId="4" borderId="8" xfId="6" applyNumberFormat="1" applyFont="1" applyFill="1" applyBorder="1" applyAlignment="1">
      <alignment horizontal="center" wrapText="1"/>
    </xf>
    <xf numFmtId="49" fontId="25" fillId="4" borderId="32" xfId="6" applyNumberFormat="1" applyFont="1" applyFill="1" applyBorder="1" applyAlignment="1">
      <alignment horizontal="center" wrapText="1"/>
    </xf>
    <xf numFmtId="0" fontId="25" fillId="4" borderId="15" xfId="6" applyFont="1" applyFill="1" applyBorder="1"/>
    <xf numFmtId="4" fontId="25" fillId="4" borderId="11" xfId="6" applyNumberFormat="1" applyFont="1" applyFill="1" applyBorder="1" applyAlignment="1">
      <alignment horizontal="right" wrapText="1"/>
    </xf>
    <xf numFmtId="4" fontId="25" fillId="4" borderId="12" xfId="6" applyNumberFormat="1" applyFont="1" applyFill="1" applyBorder="1" applyAlignment="1">
      <alignment horizontal="right" wrapText="1"/>
    </xf>
    <xf numFmtId="0" fontId="26" fillId="4" borderId="16" xfId="6" applyFont="1" applyFill="1" applyBorder="1"/>
    <xf numFmtId="4" fontId="25" fillId="4" borderId="18" xfId="6" applyNumberFormat="1" applyFont="1" applyFill="1" applyBorder="1" applyAlignment="1">
      <alignment horizontal="right" wrapText="1"/>
    </xf>
    <xf numFmtId="0" fontId="25" fillId="4" borderId="16" xfId="6" applyFont="1" applyFill="1" applyBorder="1"/>
    <xf numFmtId="3" fontId="25" fillId="4" borderId="31" xfId="6" applyNumberFormat="1" applyFont="1" applyFill="1" applyBorder="1" applyAlignment="1">
      <alignment horizontal="left"/>
    </xf>
    <xf numFmtId="4" fontId="25" fillId="3" borderId="6" xfId="6" applyNumberFormat="1" applyFont="1" applyFill="1" applyBorder="1" applyAlignment="1">
      <alignment horizontal="right"/>
    </xf>
    <xf numFmtId="4" fontId="25" fillId="3" borderId="10" xfId="6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29" fillId="4" borderId="17" xfId="6" applyNumberFormat="1" applyFont="1" applyFill="1" applyBorder="1"/>
    <xf numFmtId="4" fontId="29" fillId="4" borderId="41" xfId="6" applyNumberFormat="1" applyFont="1" applyFill="1" applyBorder="1" applyAlignment="1">
      <alignment horizontal="right"/>
    </xf>
    <xf numFmtId="0" fontId="26" fillId="0" borderId="0" xfId="6" applyFont="1" applyAlignment="1">
      <alignment horizontal="right"/>
    </xf>
    <xf numFmtId="3" fontId="8" fillId="3" borderId="22" xfId="0" applyNumberFormat="1" applyFont="1" applyFill="1" applyBorder="1" applyAlignment="1">
      <alignment horizontal="center" wrapText="1"/>
    </xf>
    <xf numFmtId="4" fontId="22" fillId="11" borderId="22" xfId="0" applyNumberFormat="1" applyFont="1" applyFill="1" applyBorder="1" applyAlignment="1">
      <alignment horizontal="center" vertical="center" wrapText="1"/>
    </xf>
    <xf numFmtId="165" fontId="20" fillId="11" borderId="22" xfId="8" applyNumberFormat="1" applyFont="1" applyFill="1" applyBorder="1" applyAlignment="1"/>
    <xf numFmtId="165" fontId="9" fillId="12" borderId="3" xfId="0" applyNumberFormat="1" applyFont="1" applyFill="1" applyBorder="1" applyAlignment="1">
      <alignment horizontal="right"/>
    </xf>
    <xf numFmtId="165" fontId="21" fillId="12" borderId="3" xfId="8" applyNumberFormat="1" applyFont="1" applyFill="1" applyBorder="1" applyAlignment="1"/>
    <xf numFmtId="4" fontId="18" fillId="14" borderId="22" xfId="0" applyNumberFormat="1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" fontId="22" fillId="15" borderId="2" xfId="0" applyNumberFormat="1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right"/>
    </xf>
    <xf numFmtId="0" fontId="8" fillId="6" borderId="21" xfId="0" quotePrefix="1" applyNumberFormat="1" applyFont="1" applyFill="1" applyBorder="1" applyAlignment="1">
      <alignment horizontal="center" vertical="center" wrapText="1"/>
    </xf>
    <xf numFmtId="0" fontId="8" fillId="6" borderId="22" xfId="0" applyNumberFormat="1" applyFont="1" applyFill="1" applyBorder="1" applyAlignment="1">
      <alignment horizontal="center" vertical="center" wrapText="1"/>
    </xf>
    <xf numFmtId="4" fontId="8" fillId="6" borderId="22" xfId="0" applyNumberFormat="1" applyFont="1" applyFill="1" applyBorder="1" applyAlignment="1">
      <alignment horizontal="center" vertical="center" wrapText="1"/>
    </xf>
    <xf numFmtId="3" fontId="8" fillId="6" borderId="22" xfId="0" applyNumberFormat="1" applyFont="1" applyFill="1" applyBorder="1" applyAlignment="1">
      <alignment horizontal="center" vertical="center" wrapText="1"/>
    </xf>
    <xf numFmtId="0" fontId="12" fillId="5" borderId="21" xfId="0" quotePrefix="1" applyNumberFormat="1" applyFont="1" applyFill="1" applyBorder="1" applyAlignment="1">
      <alignment horizontal="left" vertical="center" wrapText="1"/>
    </xf>
    <xf numFmtId="0" fontId="12" fillId="8" borderId="22" xfId="0" applyNumberFormat="1" applyFont="1" applyFill="1" applyBorder="1" applyAlignment="1">
      <alignment horizontal="center" vertical="center" wrapText="1"/>
    </xf>
    <xf numFmtId="165" fontId="18" fillId="10" borderId="22" xfId="0" applyNumberFormat="1" applyFont="1" applyFill="1" applyBorder="1" applyAlignment="1">
      <alignment horizontal="right" vertical="center" wrapText="1"/>
    </xf>
    <xf numFmtId="4" fontId="18" fillId="10" borderId="22" xfId="0" applyNumberFormat="1" applyFont="1" applyFill="1" applyBorder="1" applyAlignment="1">
      <alignment horizontal="right" vertical="center" wrapText="1"/>
    </xf>
    <xf numFmtId="4" fontId="12" fillId="5" borderId="22" xfId="5" applyNumberFormat="1" applyFont="1" applyFill="1" applyBorder="1" applyAlignment="1">
      <alignment horizontal="right" vertical="center" wrapText="1"/>
    </xf>
    <xf numFmtId="4" fontId="18" fillId="10" borderId="22" xfId="5" applyNumberFormat="1" applyFont="1" applyFill="1" applyBorder="1" applyAlignment="1">
      <alignment horizontal="right" vertical="center" wrapText="1"/>
    </xf>
    <xf numFmtId="4" fontId="22" fillId="12" borderId="4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0" fontId="9" fillId="4" borderId="30" xfId="0" applyNumberFormat="1" applyFont="1" applyFill="1" applyBorder="1" applyAlignment="1">
      <alignment horizontal="center"/>
    </xf>
    <xf numFmtId="4" fontId="8" fillId="3" borderId="22" xfId="0" applyNumberFormat="1" applyFont="1" applyFill="1" applyBorder="1" applyAlignment="1">
      <alignment horizontal="right"/>
    </xf>
    <xf numFmtId="165" fontId="8" fillId="11" borderId="22" xfId="0" applyNumberFormat="1" applyFont="1" applyFill="1" applyBorder="1" applyAlignment="1">
      <alignment horizontal="right"/>
    </xf>
    <xf numFmtId="4" fontId="20" fillId="11" borderId="22" xfId="8" applyNumberFormat="1" applyFont="1" applyFill="1" applyBorder="1"/>
    <xf numFmtId="0" fontId="9" fillId="7" borderId="30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4" fontId="22" fillId="13" borderId="4" xfId="0" applyNumberFormat="1" applyFont="1" applyFill="1" applyBorder="1" applyAlignment="1">
      <alignment horizontal="center" vertical="center" wrapText="1"/>
    </xf>
    <xf numFmtId="165" fontId="9" fillId="13" borderId="4" xfId="0" applyNumberFormat="1" applyFont="1" applyFill="1" applyBorder="1" applyAlignment="1">
      <alignment horizontal="right"/>
    </xf>
    <xf numFmtId="4" fontId="9" fillId="13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5" fontId="21" fillId="13" borderId="4" xfId="8" applyNumberFormat="1" applyFont="1" applyFill="1" applyBorder="1" applyAlignment="1"/>
    <xf numFmtId="0" fontId="8" fillId="3" borderId="22" xfId="0" applyNumberFormat="1" applyFont="1" applyFill="1" applyBorder="1" applyAlignment="1">
      <alignment horizontal="center" wrapText="1"/>
    </xf>
    <xf numFmtId="0" fontId="9" fillId="0" borderId="3" xfId="0" applyNumberFormat="1" applyFont="1" applyBorder="1" applyAlignment="1">
      <alignment horizontal="center" wrapText="1"/>
    </xf>
    <xf numFmtId="165" fontId="9" fillId="0" borderId="3" xfId="0" applyNumberFormat="1" applyFont="1" applyBorder="1" applyAlignment="1">
      <alignment horizontal="right"/>
    </xf>
    <xf numFmtId="4" fontId="9" fillId="13" borderId="4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4" fontId="8" fillId="11" borderId="22" xfId="5" applyNumberFormat="1" applyFont="1" applyFill="1" applyBorder="1" applyAlignment="1">
      <alignment horizontal="right" wrapText="1"/>
    </xf>
    <xf numFmtId="4" fontId="8" fillId="3" borderId="22" xfId="5" applyNumberFormat="1" applyFont="1" applyFill="1" applyBorder="1" applyAlignment="1">
      <alignment horizontal="right" wrapText="1"/>
    </xf>
    <xf numFmtId="49" fontId="9" fillId="7" borderId="4" xfId="0" applyNumberFormat="1" applyFont="1" applyFill="1" applyBorder="1" applyAlignment="1">
      <alignment horizontal="center" shrinkToFit="1"/>
    </xf>
    <xf numFmtId="49" fontId="8" fillId="3" borderId="22" xfId="0" applyNumberFormat="1" applyFont="1" applyFill="1" applyBorder="1" applyAlignment="1">
      <alignment horizontal="center" shrinkToFit="1"/>
    </xf>
    <xf numFmtId="49" fontId="9" fillId="4" borderId="3" xfId="0" applyNumberFormat="1" applyFont="1" applyFill="1" applyBorder="1" applyAlignment="1">
      <alignment horizontal="center" shrinkToFit="1"/>
    </xf>
    <xf numFmtId="4" fontId="8" fillId="13" borderId="4" xfId="5" applyNumberFormat="1" applyFont="1" applyFill="1" applyBorder="1" applyAlignment="1">
      <alignment horizontal="right"/>
    </xf>
    <xf numFmtId="4" fontId="8" fillId="7" borderId="4" xfId="5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horizontal="center" shrinkToFit="1"/>
    </xf>
    <xf numFmtId="0" fontId="9" fillId="3" borderId="21" xfId="0" applyNumberFormat="1" applyFont="1" applyFill="1" applyBorder="1" applyAlignment="1">
      <alignment horizontal="center"/>
    </xf>
    <xf numFmtId="0" fontId="8" fillId="3" borderId="22" xfId="0" quotePrefix="1" applyNumberFormat="1" applyFont="1" applyFill="1" applyBorder="1" applyAlignment="1">
      <alignment horizontal="center" vertical="justify"/>
    </xf>
    <xf numFmtId="166" fontId="14" fillId="0" borderId="0" xfId="0" applyNumberFormat="1" applyFont="1" applyAlignment="1">
      <alignment horizontal="left" wrapText="1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4" fontId="28" fillId="4" borderId="6" xfId="6" applyNumberFormat="1" applyFont="1" applyFill="1" applyBorder="1" applyAlignment="1">
      <alignment horizontal="center"/>
    </xf>
    <xf numFmtId="4" fontId="28" fillId="4" borderId="10" xfId="6" applyNumberFormat="1" applyFont="1" applyFill="1" applyBorder="1" applyAlignment="1">
      <alignment horizontal="center"/>
    </xf>
    <xf numFmtId="0" fontId="8" fillId="4" borderId="16" xfId="0" applyNumberFormat="1" applyFont="1" applyFill="1" applyBorder="1" applyAlignment="1">
      <alignment horizontal="center"/>
    </xf>
    <xf numFmtId="4" fontId="23" fillId="15" borderId="2" xfId="0" applyNumberFormat="1" applyFont="1" applyFill="1" applyBorder="1" applyAlignment="1">
      <alignment horizontal="center" vertical="center" wrapText="1"/>
    </xf>
    <xf numFmtId="165" fontId="21" fillId="15" borderId="2" xfId="8" applyNumberFormat="1" applyFont="1" applyFill="1" applyBorder="1" applyAlignment="1"/>
    <xf numFmtId="4" fontId="9" fillId="15" borderId="2" xfId="5" applyNumberFormat="1" applyFont="1" applyFill="1" applyBorder="1" applyAlignment="1">
      <alignment horizontal="right"/>
    </xf>
    <xf numFmtId="165" fontId="9" fillId="15" borderId="2" xfId="0" applyNumberFormat="1" applyFont="1" applyFill="1" applyBorder="1" applyAlignment="1">
      <alignment horizontal="right"/>
    </xf>
    <xf numFmtId="4" fontId="9" fillId="15" borderId="2" xfId="0" applyNumberFormat="1" applyFont="1" applyFill="1" applyBorder="1" applyAlignment="1">
      <alignment horizontal="right"/>
    </xf>
    <xf numFmtId="4" fontId="22" fillId="16" borderId="2" xfId="0" applyNumberFormat="1" applyFont="1" applyFill="1" applyBorder="1" applyAlignment="1">
      <alignment horizontal="center" vertical="center" wrapText="1"/>
    </xf>
    <xf numFmtId="165" fontId="9" fillId="7" borderId="2" xfId="0" applyNumberFormat="1" applyFont="1" applyFill="1" applyBorder="1" applyAlignment="1">
      <alignment horizontal="right"/>
    </xf>
    <xf numFmtId="165" fontId="21" fillId="7" borderId="2" xfId="8" applyNumberFormat="1" applyFont="1" applyFill="1" applyBorder="1" applyAlignment="1"/>
    <xf numFmtId="0" fontId="25" fillId="4" borderId="42" xfId="6" applyFont="1" applyFill="1" applyBorder="1"/>
    <xf numFmtId="49" fontId="25" fillId="4" borderId="43" xfId="6" applyNumberFormat="1" applyFont="1" applyFill="1" applyBorder="1" applyAlignment="1">
      <alignment horizontal="center" wrapText="1"/>
    </xf>
    <xf numFmtId="3" fontId="26" fillId="4" borderId="43" xfId="6" applyNumberFormat="1" applyFont="1" applyFill="1" applyBorder="1" applyAlignment="1">
      <alignment horizontal="right" wrapText="1"/>
    </xf>
    <xf numFmtId="3" fontId="26" fillId="4" borderId="40" xfId="6" applyNumberFormat="1" applyFont="1" applyFill="1" applyBorder="1" applyAlignment="1">
      <alignment horizontal="right" wrapText="1"/>
    </xf>
    <xf numFmtId="4" fontId="28" fillId="4" borderId="11" xfId="6" applyNumberFormat="1" applyFont="1" applyFill="1" applyBorder="1" applyAlignment="1">
      <alignment horizontal="center"/>
    </xf>
    <xf numFmtId="4" fontId="28" fillId="4" borderId="12" xfId="6" applyNumberFormat="1" applyFont="1" applyFill="1" applyBorder="1" applyAlignment="1">
      <alignment horizontal="center"/>
    </xf>
    <xf numFmtId="0" fontId="0" fillId="0" borderId="0" xfId="0"/>
    <xf numFmtId="0" fontId="27" fillId="4" borderId="15" xfId="6" applyNumberFormat="1" applyFont="1" applyFill="1" applyBorder="1" applyAlignment="1">
      <alignment horizontal="left" wrapText="1"/>
    </xf>
    <xf numFmtId="0" fontId="27" fillId="4" borderId="31" xfId="6" applyNumberFormat="1" applyFont="1" applyFill="1" applyBorder="1" applyAlignment="1">
      <alignment horizontal="left" wrapText="1"/>
    </xf>
    <xf numFmtId="0" fontId="34" fillId="4" borderId="16" xfId="0" applyFont="1" applyFill="1" applyBorder="1" applyAlignment="1">
      <alignment horizontal="center" vertical="top"/>
    </xf>
    <xf numFmtId="0" fontId="34" fillId="4" borderId="2" xfId="0" applyFont="1" applyFill="1" applyBorder="1" applyAlignment="1">
      <alignment horizontal="left" vertical="top" wrapText="1"/>
    </xf>
    <xf numFmtId="165" fontId="35" fillId="4" borderId="18" xfId="0" applyNumberFormat="1" applyFont="1" applyFill="1" applyBorder="1" applyAlignment="1">
      <alignment horizontal="right" vertical="top"/>
    </xf>
    <xf numFmtId="4" fontId="35" fillId="4" borderId="2" xfId="0" applyNumberFormat="1" applyFont="1" applyFill="1" applyBorder="1" applyAlignment="1">
      <alignment vertical="top"/>
    </xf>
    <xf numFmtId="4" fontId="35" fillId="4" borderId="18" xfId="0" applyNumberFormat="1" applyFont="1" applyFill="1" applyBorder="1" applyAlignment="1">
      <alignment horizontal="right" vertical="top"/>
    </xf>
    <xf numFmtId="0" fontId="34" fillId="4" borderId="2" xfId="0" applyFont="1" applyFill="1" applyBorder="1" applyAlignment="1">
      <alignment horizontal="left" vertical="top"/>
    </xf>
    <xf numFmtId="0" fontId="35" fillId="4" borderId="31" xfId="0" applyFont="1" applyFill="1" applyBorder="1" applyAlignment="1">
      <alignment horizontal="center"/>
    </xf>
    <xf numFmtId="0" fontId="34" fillId="4" borderId="6" xfId="0" applyFont="1" applyFill="1" applyBorder="1" applyAlignment="1">
      <alignment wrapText="1"/>
    </xf>
    <xf numFmtId="165" fontId="35" fillId="4" borderId="10" xfId="0" applyNumberFormat="1" applyFont="1" applyFill="1" applyBorder="1" applyAlignment="1">
      <alignment horizontal="right" vertical="top"/>
    </xf>
    <xf numFmtId="3" fontId="36" fillId="0" borderId="0" xfId="0" applyNumberFormat="1" applyFont="1"/>
    <xf numFmtId="4" fontId="36" fillId="0" borderId="0" xfId="0" applyNumberFormat="1" applyFont="1"/>
    <xf numFmtId="0" fontId="36" fillId="0" borderId="0" xfId="0" applyNumberFormat="1" applyFont="1"/>
    <xf numFmtId="3" fontId="8" fillId="3" borderId="8" xfId="0" applyNumberFormat="1" applyFont="1" applyFill="1" applyBorder="1" applyAlignment="1">
      <alignment horizontal="center" vertical="center" wrapText="1"/>
    </xf>
    <xf numFmtId="0" fontId="16" fillId="0" borderId="0" xfId="0" applyFont="1"/>
    <xf numFmtId="3" fontId="28" fillId="0" borderId="0" xfId="0" applyNumberFormat="1" applyFont="1"/>
    <xf numFmtId="3" fontId="10" fillId="0" borderId="0" xfId="0" applyNumberFormat="1" applyFont="1" applyAlignment="1">
      <alignment horizontal="left" vertical="center"/>
    </xf>
    <xf numFmtId="4" fontId="12" fillId="5" borderId="23" xfId="5" applyNumberFormat="1" applyFont="1" applyFill="1" applyBorder="1" applyAlignment="1">
      <alignment horizontal="right" vertical="center" wrapText="1"/>
    </xf>
    <xf numFmtId="4" fontId="8" fillId="3" borderId="23" xfId="5" applyNumberFormat="1" applyFont="1" applyFill="1" applyBorder="1" applyAlignment="1">
      <alignment horizontal="right"/>
    </xf>
    <xf numFmtId="4" fontId="9" fillId="0" borderId="40" xfId="5" applyNumberFormat="1" applyFont="1" applyBorder="1" applyAlignment="1">
      <alignment horizontal="right"/>
    </xf>
    <xf numFmtId="4" fontId="9" fillId="0" borderId="18" xfId="5" applyNumberFormat="1" applyFont="1" applyBorder="1" applyAlignment="1">
      <alignment horizontal="right"/>
    </xf>
    <xf numFmtId="4" fontId="9" fillId="0" borderId="29" xfId="5" applyNumberFormat="1" applyFont="1" applyBorder="1" applyAlignment="1">
      <alignment horizontal="right"/>
    </xf>
    <xf numFmtId="4" fontId="8" fillId="3" borderId="23" xfId="0" applyNumberFormat="1" applyFont="1" applyFill="1" applyBorder="1" applyAlignment="1">
      <alignment horizontal="right"/>
    </xf>
    <xf numFmtId="4" fontId="9" fillId="0" borderId="40" xfId="0" applyNumberFormat="1" applyFont="1" applyBorder="1" applyAlignment="1">
      <alignment horizontal="right"/>
    </xf>
    <xf numFmtId="4" fontId="9" fillId="4" borderId="18" xfId="0" applyNumberFormat="1" applyFont="1" applyFill="1" applyBorder="1" applyAlignment="1">
      <alignment horizontal="right"/>
    </xf>
    <xf numFmtId="4" fontId="9" fillId="4" borderId="29" xfId="0" applyNumberFormat="1" applyFont="1" applyFill="1" applyBorder="1" applyAlignment="1">
      <alignment horizontal="right"/>
    </xf>
    <xf numFmtId="4" fontId="9" fillId="7" borderId="40" xfId="0" applyNumberFormat="1" applyFont="1" applyFill="1" applyBorder="1" applyAlignment="1">
      <alignment horizontal="right"/>
    </xf>
    <xf numFmtId="4" fontId="9" fillId="0" borderId="18" xfId="0" applyNumberFormat="1" applyFont="1" applyBorder="1" applyAlignment="1">
      <alignment horizontal="right"/>
    </xf>
    <xf numFmtId="4" fontId="9" fillId="7" borderId="18" xfId="0" applyNumberFormat="1" applyFont="1" applyFill="1" applyBorder="1" applyAlignment="1">
      <alignment horizontal="right"/>
    </xf>
    <xf numFmtId="4" fontId="9" fillId="7" borderId="18" xfId="5" applyNumberFormat="1" applyFont="1" applyFill="1" applyBorder="1" applyAlignment="1">
      <alignment horizontal="right"/>
    </xf>
    <xf numFmtId="4" fontId="9" fillId="7" borderId="40" xfId="5" applyNumberFormat="1" applyFont="1" applyFill="1" applyBorder="1" applyAlignment="1">
      <alignment horizontal="right"/>
    </xf>
    <xf numFmtId="4" fontId="9" fillId="4" borderId="18" xfId="5" applyNumberFormat="1" applyFont="1" applyFill="1" applyBorder="1" applyAlignment="1">
      <alignment horizontal="right"/>
    </xf>
    <xf numFmtId="4" fontId="9" fillId="4" borderId="29" xfId="5" applyNumberFormat="1" applyFont="1" applyFill="1" applyBorder="1" applyAlignment="1">
      <alignment horizontal="right"/>
    </xf>
    <xf numFmtId="4" fontId="8" fillId="3" borderId="23" xfId="5" applyNumberFormat="1" applyFont="1" applyFill="1" applyBorder="1" applyAlignment="1">
      <alignment horizontal="right" wrapText="1"/>
    </xf>
    <xf numFmtId="4" fontId="8" fillId="7" borderId="40" xfId="5" applyNumberFormat="1" applyFont="1" applyFill="1" applyBorder="1" applyAlignment="1">
      <alignment horizontal="right"/>
    </xf>
    <xf numFmtId="0" fontId="32" fillId="17" borderId="7" xfId="0" applyFont="1" applyFill="1" applyBorder="1" applyAlignment="1">
      <alignment horizontal="center" vertical="top" wrapText="1"/>
    </xf>
    <xf numFmtId="0" fontId="32" fillId="17" borderId="8" xfId="0" applyFont="1" applyFill="1" applyBorder="1" applyAlignment="1">
      <alignment horizontal="center" vertical="top" wrapText="1"/>
    </xf>
    <xf numFmtId="0" fontId="32" fillId="17" borderId="9" xfId="0" applyFont="1" applyFill="1" applyBorder="1" applyAlignment="1">
      <alignment horizontal="center" vertical="top" wrapText="1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/>
    <xf numFmtId="3" fontId="8" fillId="6" borderId="23" xfId="0" applyNumberFormat="1" applyFont="1" applyFill="1" applyBorder="1" applyAlignment="1">
      <alignment horizontal="center" vertical="center" wrapText="1"/>
    </xf>
    <xf numFmtId="0" fontId="37" fillId="0" borderId="0" xfId="0" applyFont="1"/>
    <xf numFmtId="0" fontId="37" fillId="0" borderId="0" xfId="0" applyNumberFormat="1" applyFont="1" applyAlignment="1">
      <alignment horizontal="left"/>
    </xf>
    <xf numFmtId="0" fontId="38" fillId="0" borderId="0" xfId="0" applyFont="1"/>
    <xf numFmtId="0" fontId="38" fillId="0" borderId="0" xfId="0" applyNumberFormat="1" applyFont="1" applyAlignment="1">
      <alignment horizontal="left"/>
    </xf>
    <xf numFmtId="4" fontId="12" fillId="5" borderId="8" xfId="5" applyNumberFormat="1" applyFont="1" applyFill="1" applyBorder="1" applyAlignment="1">
      <alignment horizontal="right" vertical="center" wrapText="1"/>
    </xf>
    <xf numFmtId="0" fontId="8" fillId="7" borderId="30" xfId="0" applyNumberFormat="1" applyFont="1" applyFill="1" applyBorder="1" applyAlignment="1">
      <alignment horizontal="center"/>
    </xf>
    <xf numFmtId="0" fontId="8" fillId="7" borderId="4" xfId="0" applyNumberFormat="1" applyFont="1" applyFill="1" applyBorder="1" applyAlignment="1">
      <alignment horizontal="center" wrapText="1"/>
    </xf>
    <xf numFmtId="4" fontId="22" fillId="16" borderId="4" xfId="0" applyNumberFormat="1" applyFont="1" applyFill="1" applyBorder="1" applyAlignment="1">
      <alignment horizontal="center" vertical="center" wrapText="1"/>
    </xf>
    <xf numFmtId="165" fontId="20" fillId="16" borderId="4" xfId="8" applyNumberFormat="1" applyFont="1" applyFill="1" applyBorder="1" applyAlignment="1"/>
    <xf numFmtId="4" fontId="8" fillId="16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 applyAlignment="1">
      <alignment horizontal="center" wrapText="1"/>
    </xf>
    <xf numFmtId="0" fontId="12" fillId="5" borderId="44" xfId="0" applyNumberFormat="1" applyFont="1" applyFill="1" applyBorder="1" applyAlignment="1">
      <alignment horizontal="left"/>
    </xf>
    <xf numFmtId="3" fontId="13" fillId="8" borderId="5" xfId="0" applyNumberFormat="1" applyFont="1" applyFill="1" applyBorder="1" applyAlignment="1">
      <alignment horizontal="center"/>
    </xf>
    <xf numFmtId="4" fontId="18" fillId="14" borderId="5" xfId="0" applyNumberFormat="1" applyFont="1" applyFill="1" applyBorder="1" applyAlignment="1">
      <alignment horizontal="center" vertical="center" wrapText="1"/>
    </xf>
    <xf numFmtId="4" fontId="13" fillId="5" borderId="5" xfId="5" applyNumberFormat="1" applyFont="1" applyFill="1" applyBorder="1" applyAlignment="1">
      <alignment horizontal="right"/>
    </xf>
    <xf numFmtId="4" fontId="19" fillId="10" borderId="5" xfId="5" applyNumberFormat="1" applyFont="1" applyFill="1" applyBorder="1" applyAlignment="1">
      <alignment horizontal="right"/>
    </xf>
    <xf numFmtId="165" fontId="18" fillId="10" borderId="5" xfId="8" applyNumberFormat="1" applyFont="1" applyFill="1" applyBorder="1" applyAlignment="1"/>
    <xf numFmtId="4" fontId="13" fillId="5" borderId="3" xfId="5" applyNumberFormat="1" applyFont="1" applyFill="1" applyBorder="1" applyAlignment="1">
      <alignment horizontal="right"/>
    </xf>
    <xf numFmtId="4" fontId="13" fillId="5" borderId="45" xfId="5" applyNumberFormat="1" applyFont="1" applyFill="1" applyBorder="1" applyAlignment="1">
      <alignment horizontal="right"/>
    </xf>
    <xf numFmtId="3" fontId="9" fillId="4" borderId="4" xfId="0" applyNumberFormat="1" applyFont="1" applyFill="1" applyBorder="1" applyAlignment="1">
      <alignment horizontal="center"/>
    </xf>
    <xf numFmtId="4" fontId="23" fillId="15" borderId="4" xfId="0" applyNumberFormat="1" applyFont="1" applyFill="1" applyBorder="1" applyAlignment="1">
      <alignment horizontal="center" vertical="center" wrapText="1"/>
    </xf>
    <xf numFmtId="4" fontId="9" fillId="4" borderId="4" xfId="5" applyNumberFormat="1" applyFont="1" applyFill="1" applyBorder="1" applyAlignment="1">
      <alignment horizontal="right"/>
    </xf>
    <xf numFmtId="4" fontId="9" fillId="15" borderId="4" xfId="5" applyNumberFormat="1" applyFont="1" applyFill="1" applyBorder="1" applyAlignment="1">
      <alignment horizontal="right"/>
    </xf>
    <xf numFmtId="165" fontId="21" fillId="15" borderId="4" xfId="8" applyNumberFormat="1" applyFont="1" applyFill="1" applyBorder="1" applyAlignment="1"/>
    <xf numFmtId="4" fontId="9" fillId="4" borderId="40" xfId="5" applyNumberFormat="1" applyFont="1" applyFill="1" applyBorder="1" applyAlignment="1">
      <alignment horizontal="right"/>
    </xf>
    <xf numFmtId="3" fontId="8" fillId="3" borderId="22" xfId="0" applyNumberFormat="1" applyFont="1" applyFill="1" applyBorder="1" applyAlignment="1">
      <alignment horizontal="center"/>
    </xf>
    <xf numFmtId="4" fontId="23" fillId="12" borderId="3" xfId="0" applyNumberFormat="1" applyFont="1" applyFill="1" applyBorder="1" applyAlignment="1">
      <alignment horizontal="center" vertical="center" wrapText="1"/>
    </xf>
    <xf numFmtId="0" fontId="8" fillId="3" borderId="22" xfId="0" applyNumberFormat="1" applyFont="1" applyFill="1" applyBorder="1" applyAlignment="1">
      <alignment horizontal="center" wrapText="1" shrinkToFit="1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0" fontId="8" fillId="3" borderId="7" xfId="0" applyNumberFormat="1" applyFont="1" applyFill="1" applyBorder="1" applyAlignment="1">
      <alignment horizontal="center"/>
    </xf>
    <xf numFmtId="0" fontId="8" fillId="3" borderId="8" xfId="0" applyNumberFormat="1" applyFont="1" applyFill="1" applyBorder="1" applyAlignment="1">
      <alignment horizontal="center"/>
    </xf>
    <xf numFmtId="4" fontId="22" fillId="11" borderId="8" xfId="0" applyNumberFormat="1" applyFont="1" applyFill="1" applyBorder="1" applyAlignment="1">
      <alignment horizontal="center" vertical="center" wrapText="1"/>
    </xf>
    <xf numFmtId="4" fontId="8" fillId="11" borderId="8" xfId="0" applyNumberFormat="1" applyFont="1" applyFill="1" applyBorder="1" applyAlignment="1">
      <alignment horizontal="right"/>
    </xf>
    <xf numFmtId="4" fontId="8" fillId="3" borderId="8" xfId="5" applyNumberFormat="1" applyFont="1" applyFill="1" applyBorder="1" applyAlignment="1">
      <alignment horizontal="right"/>
    </xf>
    <xf numFmtId="4" fontId="8" fillId="11" borderId="8" xfId="5" applyNumberFormat="1" applyFont="1" applyFill="1" applyBorder="1" applyAlignment="1">
      <alignment horizontal="right"/>
    </xf>
    <xf numFmtId="4" fontId="8" fillId="3" borderId="9" xfId="5" applyNumberFormat="1" applyFont="1" applyFill="1" applyBorder="1" applyAlignment="1">
      <alignment horizontal="right"/>
    </xf>
    <xf numFmtId="0" fontId="8" fillId="3" borderId="19" xfId="0" applyNumberFormat="1" applyFont="1" applyFill="1" applyBorder="1" applyAlignment="1">
      <alignment horizontal="center"/>
    </xf>
    <xf numFmtId="0" fontId="8" fillId="3" borderId="46" xfId="0" applyNumberFormat="1" applyFont="1" applyFill="1" applyBorder="1" applyAlignment="1">
      <alignment horizontal="center"/>
    </xf>
    <xf numFmtId="4" fontId="22" fillId="11" borderId="46" xfId="0" applyNumberFormat="1" applyFont="1" applyFill="1" applyBorder="1" applyAlignment="1">
      <alignment horizontal="center" vertical="center" wrapText="1"/>
    </xf>
    <xf numFmtId="4" fontId="8" fillId="11" borderId="46" xfId="0" applyNumberFormat="1" applyFont="1" applyFill="1" applyBorder="1" applyAlignment="1">
      <alignment horizontal="right"/>
    </xf>
    <xf numFmtId="4" fontId="8" fillId="3" borderId="46" xfId="0" applyNumberFormat="1" applyFont="1" applyFill="1" applyBorder="1" applyAlignment="1">
      <alignment horizontal="right"/>
    </xf>
    <xf numFmtId="4" fontId="8" fillId="11" borderId="46" xfId="5" applyNumberFormat="1" applyFont="1" applyFill="1" applyBorder="1" applyAlignment="1">
      <alignment horizontal="right"/>
    </xf>
    <xf numFmtId="4" fontId="8" fillId="3" borderId="20" xfId="0" applyNumberFormat="1" applyFont="1" applyFill="1" applyBorder="1" applyAlignment="1">
      <alignment horizontal="right"/>
    </xf>
    <xf numFmtId="0" fontId="9" fillId="0" borderId="31" xfId="0" applyNumberFormat="1" applyFont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4" fontId="22" fillId="12" borderId="6" xfId="0" applyNumberFormat="1" applyFont="1" applyFill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right"/>
    </xf>
    <xf numFmtId="4" fontId="9" fillId="0" borderId="6" xfId="5" applyNumberFormat="1" applyFont="1" applyBorder="1" applyAlignment="1">
      <alignment horizontal="right"/>
    </xf>
    <xf numFmtId="4" fontId="9" fillId="0" borderId="10" xfId="5" applyNumberFormat="1" applyFont="1" applyBorder="1" applyAlignment="1">
      <alignment horizontal="right"/>
    </xf>
    <xf numFmtId="4" fontId="22" fillId="15" borderId="11" xfId="0" applyNumberFormat="1" applyFont="1" applyFill="1" applyBorder="1" applyAlignment="1">
      <alignment horizontal="center" vertical="center" wrapText="1"/>
    </xf>
    <xf numFmtId="0" fontId="9" fillId="4" borderId="15" xfId="0" applyNumberFormat="1" applyFont="1" applyFill="1" applyBorder="1" applyAlignment="1">
      <alignment horizontal="center"/>
    </xf>
    <xf numFmtId="0" fontId="9" fillId="4" borderId="11" xfId="0" applyNumberFormat="1" applyFont="1" applyFill="1" applyBorder="1" applyAlignment="1">
      <alignment horizontal="center"/>
    </xf>
    <xf numFmtId="4" fontId="9" fillId="15" borderId="11" xfId="0" applyNumberFormat="1" applyFont="1" applyFill="1" applyBorder="1" applyAlignment="1">
      <alignment horizontal="right"/>
    </xf>
    <xf numFmtId="4" fontId="9" fillId="4" borderId="11" xfId="5" applyNumberFormat="1" applyFont="1" applyFill="1" applyBorder="1" applyAlignment="1">
      <alignment horizontal="right"/>
    </xf>
    <xf numFmtId="4" fontId="9" fillId="15" borderId="11" xfId="5" applyNumberFormat="1" applyFont="1" applyFill="1" applyBorder="1" applyAlignment="1">
      <alignment horizontal="right"/>
    </xf>
    <xf numFmtId="4" fontId="9" fillId="4" borderId="12" xfId="5" applyNumberFormat="1" applyFont="1" applyFill="1" applyBorder="1" applyAlignment="1">
      <alignment horizontal="right"/>
    </xf>
    <xf numFmtId="165" fontId="35" fillId="4" borderId="2" xfId="0" applyNumberFormat="1" applyFont="1" applyFill="1" applyBorder="1" applyAlignment="1">
      <alignment horizontal="right" vertical="top"/>
    </xf>
    <xf numFmtId="4" fontId="35" fillId="4" borderId="2" xfId="0" applyNumberFormat="1" applyFont="1" applyFill="1" applyBorder="1" applyAlignment="1">
      <alignment horizontal="right" vertical="top"/>
    </xf>
    <xf numFmtId="165" fontId="35" fillId="4" borderId="6" xfId="0" applyNumberFormat="1" applyFont="1" applyFill="1" applyBorder="1" applyAlignment="1">
      <alignment horizontal="right" vertical="top"/>
    </xf>
    <xf numFmtId="0" fontId="34" fillId="4" borderId="30" xfId="0" applyFont="1" applyFill="1" applyBorder="1" applyAlignment="1">
      <alignment horizontal="center" vertical="top"/>
    </xf>
    <xf numFmtId="0" fontId="34" fillId="4" borderId="4" xfId="0" applyFont="1" applyFill="1" applyBorder="1" applyAlignment="1">
      <alignment horizontal="left" vertical="top" wrapText="1"/>
    </xf>
    <xf numFmtId="165" fontId="35" fillId="4" borderId="4" xfId="0" applyNumberFormat="1" applyFont="1" applyFill="1" applyBorder="1" applyAlignment="1">
      <alignment horizontal="right" vertical="top"/>
    </xf>
    <xf numFmtId="165" fontId="35" fillId="4" borderId="40" xfId="0" applyNumberFormat="1" applyFont="1" applyFill="1" applyBorder="1" applyAlignment="1">
      <alignment horizontal="right" vertical="top"/>
    </xf>
    <xf numFmtId="4" fontId="0" fillId="4" borderId="21" xfId="0" applyNumberFormat="1" applyFill="1" applyBorder="1" applyAlignment="1">
      <alignment vertical="top"/>
    </xf>
    <xf numFmtId="4" fontId="0" fillId="4" borderId="22" xfId="0" applyNumberFormat="1" applyFill="1" applyBorder="1" applyAlignment="1">
      <alignment vertical="top"/>
    </xf>
    <xf numFmtId="4" fontId="33" fillId="4" borderId="22" xfId="0" applyNumberFormat="1" applyFont="1" applyFill="1" applyBorder="1" applyAlignment="1">
      <alignment vertical="top"/>
    </xf>
    <xf numFmtId="4" fontId="33" fillId="4" borderId="23" xfId="0" applyNumberFormat="1" applyFont="1" applyFill="1" applyBorder="1" applyAlignment="1">
      <alignment vertical="top"/>
    </xf>
    <xf numFmtId="3" fontId="10" fillId="0" borderId="0" xfId="0" applyNumberFormat="1" applyFont="1" applyAlignment="1">
      <alignment horizontal="left"/>
    </xf>
    <xf numFmtId="165" fontId="8" fillId="9" borderId="9" xfId="0" applyNumberFormat="1" applyFont="1" applyFill="1" applyBorder="1" applyAlignment="1">
      <alignment horizontal="center"/>
    </xf>
    <xf numFmtId="165" fontId="8" fillId="9" borderId="45" xfId="0" applyNumberFormat="1" applyFont="1" applyFill="1" applyBorder="1" applyAlignment="1">
      <alignment horizontal="center"/>
    </xf>
    <xf numFmtId="165" fontId="8" fillId="9" borderId="20" xfId="0" applyNumberFormat="1" applyFont="1" applyFill="1" applyBorder="1" applyAlignment="1">
      <alignment horizontal="center"/>
    </xf>
    <xf numFmtId="0" fontId="8" fillId="9" borderId="24" xfId="0" applyNumberFormat="1" applyFont="1" applyFill="1" applyBorder="1" applyAlignment="1">
      <alignment horizontal="center" vertical="center"/>
    </xf>
    <xf numFmtId="0" fontId="8" fillId="9" borderId="25" xfId="0" applyNumberFormat="1" applyFont="1" applyFill="1" applyBorder="1" applyAlignment="1">
      <alignment horizontal="center" vertical="center"/>
    </xf>
    <xf numFmtId="0" fontId="8" fillId="9" borderId="17" xfId="0" applyNumberFormat="1" applyFont="1" applyFill="1" applyBorder="1" applyAlignment="1">
      <alignment horizontal="center" vertical="center"/>
    </xf>
    <xf numFmtId="0" fontId="8" fillId="9" borderId="0" xfId="0" applyNumberFormat="1" applyFont="1" applyFill="1" applyBorder="1" applyAlignment="1">
      <alignment horizontal="center" vertical="center"/>
    </xf>
    <xf numFmtId="0" fontId="8" fillId="9" borderId="26" xfId="0" applyNumberFormat="1" applyFont="1" applyFill="1" applyBorder="1" applyAlignment="1">
      <alignment horizontal="center" vertical="center"/>
    </xf>
    <xf numFmtId="0" fontId="8" fillId="9" borderId="27" xfId="0" applyNumberFormat="1" applyFont="1" applyFill="1" applyBorder="1" applyAlignment="1">
      <alignment horizontal="center" vertical="center"/>
    </xf>
    <xf numFmtId="0" fontId="6" fillId="2" borderId="13" xfId="0" applyNumberFormat="1" applyFont="1" applyFill="1" applyBorder="1" applyAlignment="1">
      <alignment horizontal="center"/>
    </xf>
    <xf numFmtId="0" fontId="6" fillId="2" borderId="14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8" fillId="0" borderId="27" xfId="0" quotePrefix="1" applyNumberFormat="1" applyFont="1" applyBorder="1" applyAlignment="1">
      <alignment horizontal="center"/>
    </xf>
    <xf numFmtId="0" fontId="17" fillId="0" borderId="0" xfId="0" applyNumberFormat="1" applyFont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6" applyFont="1" applyAlignment="1">
      <alignment horizontal="center"/>
    </xf>
  </cellXfs>
  <cellStyles count="12">
    <cellStyle name="Comma 2" xfId="7" xr:uid="{00000000-0005-0000-0000-000001000000}"/>
    <cellStyle name="Normal 2" xfId="5" xr:uid="{00000000-0005-0000-0000-000003000000}"/>
    <cellStyle name="Normal 3" xfId="3" xr:uid="{00000000-0005-0000-0000-000004000000}"/>
    <cellStyle name="Normal 3 2" xfId="8" xr:uid="{00000000-0005-0000-0000-000005000000}"/>
    <cellStyle name="Normal 4" xfId="4" xr:uid="{00000000-0005-0000-0000-000006000000}"/>
    <cellStyle name="Normal_Sheet2" xfId="11" xr:uid="{2EC60044-C54A-4A9B-BCCB-545E4CD275D2}"/>
    <cellStyle name="Normalno" xfId="0" builtinId="0"/>
    <cellStyle name="Normalno 2" xfId="1" xr:uid="{00000000-0005-0000-0000-000007000000}"/>
    <cellStyle name="Normalno 2 2" xfId="6" xr:uid="{00000000-0005-0000-0000-000008000000}"/>
    <cellStyle name="Obično_List7" xfId="9" xr:uid="{B5A16547-4009-44F3-9F27-E21E22ACB917}"/>
    <cellStyle name="Zarez" xfId="2" builtinId="3"/>
    <cellStyle name="Zarez 2" xfId="10" xr:uid="{C3E5580D-A93E-48B5-87CD-336095E89C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20"/>
  <sheetViews>
    <sheetView tabSelected="1" topLeftCell="A4" zoomScale="75" zoomScaleNormal="75" workbookViewId="0">
      <selection activeCell="B8" sqref="B8:B18"/>
    </sheetView>
  </sheetViews>
  <sheetFormatPr defaultColWidth="19.44140625" defaultRowHeight="18" x14ac:dyDescent="0.35"/>
  <cols>
    <col min="1" max="1" width="38" style="25" customWidth="1"/>
    <col min="2" max="2" width="40" style="26" customWidth="1"/>
    <col min="3" max="3" width="27.88671875" style="2" customWidth="1"/>
    <col min="4" max="4" width="22.88671875" style="1" customWidth="1"/>
    <col min="5" max="6" width="18.33203125" style="1" customWidth="1"/>
    <col min="7" max="7" width="18.88671875" style="1" customWidth="1"/>
    <col min="8" max="16" width="18.33203125" style="1" customWidth="1"/>
    <col min="17" max="46" width="19.44140625" style="30"/>
    <col min="47" max="16384" width="19.44140625" style="1"/>
  </cols>
  <sheetData>
    <row r="1" spans="1:16" ht="34.5" customHeight="1" thickBot="1" x14ac:dyDescent="0.4">
      <c r="A1" s="358" t="s">
        <v>63</v>
      </c>
      <c r="B1" s="359"/>
      <c r="C1" s="359"/>
    </row>
    <row r="2" spans="1:16" ht="27" customHeight="1" x14ac:dyDescent="0.4">
      <c r="A2" s="364" t="s">
        <v>246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</row>
    <row r="3" spans="1:16" ht="20.25" customHeight="1" x14ac:dyDescent="0.35">
      <c r="A3" s="4"/>
      <c r="B3" s="362"/>
      <c r="C3" s="362"/>
      <c r="D3" s="362"/>
      <c r="E3" s="362"/>
      <c r="F3" s="362"/>
      <c r="G3" s="362"/>
      <c r="H3" s="5"/>
      <c r="I3" s="3"/>
      <c r="J3" s="160"/>
      <c r="K3" s="218"/>
      <c r="L3" s="3"/>
      <c r="M3" s="3"/>
      <c r="N3" s="3"/>
      <c r="O3" s="93"/>
      <c r="P3" s="218"/>
    </row>
    <row r="4" spans="1:16" ht="18" customHeight="1" x14ac:dyDescent="0.35">
      <c r="A4" s="6" t="s">
        <v>11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22.5" customHeight="1" x14ac:dyDescent="0.35">
      <c r="A5" s="11" t="s">
        <v>63</v>
      </c>
      <c r="B5" s="12"/>
      <c r="C5" s="1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ht="16.5" customHeight="1" thickBot="1" x14ac:dyDescent="0.4">
      <c r="A6" s="363" t="s">
        <v>190</v>
      </c>
      <c r="B6" s="363"/>
      <c r="C6" s="363"/>
      <c r="D6" s="363"/>
      <c r="E6" s="14"/>
      <c r="F6" s="14"/>
      <c r="G6" s="14"/>
      <c r="H6" s="14"/>
      <c r="I6" s="14"/>
      <c r="J6" s="14"/>
      <c r="K6" s="14"/>
      <c r="L6" s="9"/>
      <c r="M6" s="9"/>
      <c r="N6" s="9"/>
      <c r="O6" s="9"/>
      <c r="P6" s="9"/>
    </row>
    <row r="7" spans="1:16" ht="48" customHeight="1" thickBot="1" x14ac:dyDescent="0.4">
      <c r="A7" s="68" t="s">
        <v>12</v>
      </c>
      <c r="B7" s="251" t="s">
        <v>238</v>
      </c>
      <c r="C7" s="69" t="s">
        <v>188</v>
      </c>
      <c r="D7" s="85" t="s">
        <v>239</v>
      </c>
      <c r="E7" s="276" t="s">
        <v>66</v>
      </c>
      <c r="F7" s="73"/>
      <c r="G7" s="73"/>
      <c r="H7" s="73"/>
      <c r="I7" s="73"/>
      <c r="J7" s="73"/>
      <c r="K7" s="73"/>
      <c r="L7" s="15"/>
      <c r="M7" s="360"/>
      <c r="N7" s="360"/>
      <c r="O7" s="360"/>
      <c r="P7" s="360"/>
    </row>
    <row r="8" spans="1:16" ht="19.5" customHeight="1" x14ac:dyDescent="0.35">
      <c r="A8" s="70" t="s">
        <v>9</v>
      </c>
      <c r="B8" s="71">
        <f>D206+E206</f>
        <v>186790</v>
      </c>
      <c r="C8" s="71">
        <v>186235</v>
      </c>
      <c r="D8" s="76">
        <v>184870</v>
      </c>
      <c r="E8" s="276"/>
      <c r="F8" s="73"/>
      <c r="G8" s="73"/>
      <c r="H8" s="73"/>
      <c r="I8" s="73"/>
      <c r="J8" s="73"/>
      <c r="K8" s="73"/>
      <c r="L8" s="17"/>
      <c r="M8" s="361"/>
      <c r="N8" s="361"/>
      <c r="O8" s="361"/>
      <c r="P8" s="361"/>
    </row>
    <row r="9" spans="1:16" ht="36.75" customHeight="1" x14ac:dyDescent="0.35">
      <c r="A9" s="53" t="s">
        <v>57</v>
      </c>
      <c r="B9" s="16">
        <v>0</v>
      </c>
      <c r="C9" s="16">
        <v>0</v>
      </c>
      <c r="D9" s="77">
        <v>0</v>
      </c>
      <c r="E9" s="276" t="s">
        <v>141</v>
      </c>
      <c r="F9" s="73"/>
      <c r="G9" s="73"/>
      <c r="H9" s="73"/>
      <c r="I9" s="73"/>
      <c r="J9" s="73"/>
      <c r="K9" s="73"/>
      <c r="L9" s="18"/>
      <c r="M9" s="361"/>
      <c r="N9" s="361"/>
      <c r="O9" s="361"/>
      <c r="P9" s="361"/>
    </row>
    <row r="10" spans="1:16" ht="21" customHeight="1" x14ac:dyDescent="0.35">
      <c r="A10" s="53" t="s">
        <v>140</v>
      </c>
      <c r="B10" s="16">
        <f>G206+G208</f>
        <v>91870</v>
      </c>
      <c r="C10" s="16">
        <v>91870</v>
      </c>
      <c r="D10" s="77">
        <v>91870</v>
      </c>
      <c r="E10" s="254"/>
      <c r="F10" s="72"/>
      <c r="G10" s="72"/>
      <c r="H10" s="72"/>
      <c r="I10" s="72"/>
      <c r="J10" s="159"/>
      <c r="K10" s="216"/>
      <c r="L10" s="18"/>
      <c r="M10" s="19"/>
      <c r="N10" s="19"/>
      <c r="O10" s="92"/>
      <c r="P10" s="217"/>
    </row>
    <row r="11" spans="1:16" ht="34.5" customHeight="1" x14ac:dyDescent="0.35">
      <c r="A11" s="54" t="s">
        <v>8</v>
      </c>
      <c r="B11" s="20">
        <v>0</v>
      </c>
      <c r="C11" s="20">
        <v>0</v>
      </c>
      <c r="D11" s="78">
        <v>0</v>
      </c>
      <c r="E11" s="276" t="s">
        <v>67</v>
      </c>
      <c r="F11" s="73"/>
      <c r="G11" s="73"/>
      <c r="H11" s="73"/>
      <c r="I11" s="73"/>
      <c r="J11" s="73"/>
      <c r="K11" s="73"/>
      <c r="L11" s="18"/>
      <c r="M11" s="361"/>
      <c r="N11" s="361"/>
      <c r="O11" s="361"/>
      <c r="P11" s="361"/>
    </row>
    <row r="12" spans="1:16" x14ac:dyDescent="0.35">
      <c r="A12" s="55" t="s">
        <v>1</v>
      </c>
      <c r="B12" s="16">
        <v>0</v>
      </c>
      <c r="C12" s="16">
        <v>0</v>
      </c>
      <c r="D12" s="77">
        <v>0</v>
      </c>
      <c r="E12" s="277" t="s">
        <v>68</v>
      </c>
      <c r="F12" s="74"/>
      <c r="G12" s="74"/>
      <c r="H12" s="74"/>
      <c r="I12" s="74"/>
      <c r="J12" s="74"/>
      <c r="K12" s="74"/>
      <c r="L12" s="21"/>
      <c r="M12" s="348"/>
      <c r="N12" s="348"/>
      <c r="O12" s="348"/>
      <c r="P12" s="348"/>
    </row>
    <row r="13" spans="1:16" x14ac:dyDescent="0.35">
      <c r="A13" s="55" t="s">
        <v>10</v>
      </c>
      <c r="B13" s="16">
        <f>F206+I206+J206+K206</f>
        <v>1687841</v>
      </c>
      <c r="C13" s="16">
        <v>1687355</v>
      </c>
      <c r="D13" s="77">
        <v>1686500</v>
      </c>
      <c r="E13" s="75"/>
      <c r="F13" s="9"/>
      <c r="G13" s="22"/>
      <c r="H13" s="22"/>
      <c r="I13" s="9"/>
      <c r="J13" s="9"/>
      <c r="K13" s="9"/>
      <c r="L13" s="9"/>
      <c r="M13" s="9"/>
      <c r="N13" s="9"/>
      <c r="O13" s="9"/>
      <c r="P13" s="9"/>
    </row>
    <row r="14" spans="1:16" x14ac:dyDescent="0.35">
      <c r="A14" s="55" t="s">
        <v>169</v>
      </c>
      <c r="B14" s="16">
        <f>O206+P206</f>
        <v>8310</v>
      </c>
      <c r="C14" s="16">
        <v>5505</v>
      </c>
      <c r="D14" s="77">
        <v>0</v>
      </c>
      <c r="E14" s="75"/>
      <c r="F14" s="9"/>
      <c r="G14" s="22"/>
      <c r="H14" s="22"/>
      <c r="I14" s="9"/>
      <c r="J14" s="9"/>
      <c r="K14" s="9"/>
      <c r="L14" s="9"/>
      <c r="M14" s="9"/>
      <c r="N14" s="9"/>
      <c r="O14" s="9"/>
      <c r="P14" s="9"/>
    </row>
    <row r="15" spans="1:16" ht="18.600000000000001" thickBot="1" x14ac:dyDescent="0.4">
      <c r="A15" s="94" t="s">
        <v>171</v>
      </c>
      <c r="B15" s="95">
        <f>M206</f>
        <v>0</v>
      </c>
      <c r="C15" s="95">
        <v>0</v>
      </c>
      <c r="D15" s="96">
        <v>0</v>
      </c>
      <c r="E15" s="75"/>
      <c r="F15" s="9"/>
      <c r="G15" s="22"/>
      <c r="H15" s="22"/>
      <c r="I15" s="9"/>
      <c r="J15" s="9"/>
      <c r="K15" s="9"/>
      <c r="L15" s="9"/>
      <c r="M15" s="9"/>
      <c r="N15" s="9"/>
      <c r="O15" s="9"/>
      <c r="P15" s="9"/>
    </row>
    <row r="16" spans="1:16" ht="18.600000000000001" thickBot="1" x14ac:dyDescent="0.4">
      <c r="A16" s="138" t="s">
        <v>13</v>
      </c>
      <c r="B16" s="139">
        <f>SUM(B8:B15)</f>
        <v>1974811</v>
      </c>
      <c r="C16" s="139">
        <v>1970965</v>
      </c>
      <c r="D16" s="140">
        <v>1963240</v>
      </c>
      <c r="E16" s="75"/>
      <c r="F16" s="9"/>
      <c r="G16" s="24"/>
      <c r="H16" s="24"/>
      <c r="I16" s="9"/>
      <c r="J16" s="9"/>
      <c r="K16" s="9"/>
      <c r="L16" s="9"/>
      <c r="M16" s="9"/>
      <c r="N16" s="9"/>
      <c r="O16" s="9"/>
      <c r="P16" s="9"/>
    </row>
    <row r="17" spans="1:46" ht="23.25" customHeight="1" x14ac:dyDescent="0.35">
      <c r="A17" s="144" t="s">
        <v>245</v>
      </c>
      <c r="B17" s="145">
        <v>15000</v>
      </c>
      <c r="C17" s="145">
        <v>15000</v>
      </c>
      <c r="D17" s="146">
        <v>15000</v>
      </c>
      <c r="M17" s="9"/>
      <c r="N17" s="9"/>
      <c r="O17" s="9"/>
      <c r="P17" s="9"/>
    </row>
    <row r="18" spans="1:46" ht="22.5" customHeight="1" thickBot="1" x14ac:dyDescent="0.4">
      <c r="A18" s="141" t="s">
        <v>13</v>
      </c>
      <c r="B18" s="142">
        <f>B16+B17</f>
        <v>1989811</v>
      </c>
      <c r="C18" s="142">
        <v>1985965</v>
      </c>
      <c r="D18" s="143">
        <v>1978240</v>
      </c>
      <c r="M18" s="9"/>
      <c r="N18" s="9"/>
      <c r="O18" s="9"/>
      <c r="P18" s="9"/>
    </row>
    <row r="19" spans="1:46" ht="30.75" customHeight="1" x14ac:dyDescent="0.35">
      <c r="B19" s="2"/>
      <c r="M19" s="9"/>
      <c r="N19" s="9"/>
      <c r="O19" s="9"/>
      <c r="P19" s="9"/>
    </row>
    <row r="20" spans="1:46" s="27" customFormat="1" ht="21.75" customHeight="1" thickBot="1" x14ac:dyDescent="0.4">
      <c r="A20" s="28" t="s">
        <v>14</v>
      </c>
      <c r="B20" s="29"/>
      <c r="C20" s="10"/>
      <c r="D20" s="12"/>
      <c r="E20" s="12"/>
      <c r="F20" s="12"/>
      <c r="G20" s="12"/>
      <c r="H20" s="12"/>
      <c r="I20" s="9"/>
      <c r="J20" s="9"/>
      <c r="K20" s="9"/>
      <c r="L20" s="51"/>
      <c r="M20" s="215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</row>
    <row r="21" spans="1:46" ht="126" customHeight="1" thickBot="1" x14ac:dyDescent="0.4">
      <c r="A21" s="174" t="s">
        <v>15</v>
      </c>
      <c r="B21" s="175" t="s">
        <v>0</v>
      </c>
      <c r="C21" s="176" t="s">
        <v>240</v>
      </c>
      <c r="D21" s="177" t="s">
        <v>215</v>
      </c>
      <c r="E21" s="177" t="s">
        <v>216</v>
      </c>
      <c r="F21" s="177" t="s">
        <v>217</v>
      </c>
      <c r="G21" s="177" t="s">
        <v>218</v>
      </c>
      <c r="H21" s="177" t="s">
        <v>8</v>
      </c>
      <c r="I21" s="177" t="s">
        <v>222</v>
      </c>
      <c r="J21" s="177" t="s">
        <v>233</v>
      </c>
      <c r="K21" s="177" t="s">
        <v>219</v>
      </c>
      <c r="L21" s="177" t="s">
        <v>220</v>
      </c>
      <c r="M21" s="177" t="s">
        <v>221</v>
      </c>
      <c r="N21" s="177" t="s">
        <v>22</v>
      </c>
      <c r="O21" s="177" t="s">
        <v>229</v>
      </c>
      <c r="P21" s="278" t="s">
        <v>230</v>
      </c>
    </row>
    <row r="22" spans="1:46" ht="18.600000000000001" thickBot="1" x14ac:dyDescent="0.4">
      <c r="A22" s="178">
        <v>3</v>
      </c>
      <c r="B22" s="179"/>
      <c r="C22" s="169">
        <v>1982911</v>
      </c>
      <c r="D22" s="180">
        <f>D41</f>
        <v>94100</v>
      </c>
      <c r="E22" s="181">
        <f>E23+E41</f>
        <v>92690</v>
      </c>
      <c r="F22" s="182">
        <f>F23</f>
        <v>2500</v>
      </c>
      <c r="G22" s="183">
        <f>G41+G157</f>
        <v>100470</v>
      </c>
      <c r="H22" s="283">
        <v>0</v>
      </c>
      <c r="I22" s="181">
        <f>I23+I41+I167</f>
        <v>1683500</v>
      </c>
      <c r="J22" s="181">
        <f>J23+J41</f>
        <v>1320</v>
      </c>
      <c r="K22" s="182">
        <f>K41</f>
        <v>21</v>
      </c>
      <c r="L22" s="283">
        <v>0</v>
      </c>
      <c r="M22" s="283">
        <v>0</v>
      </c>
      <c r="N22" s="283">
        <v>0</v>
      </c>
      <c r="O22" s="181">
        <f>O23+O41</f>
        <v>7895</v>
      </c>
      <c r="P22" s="255">
        <f>P41</f>
        <v>415</v>
      </c>
    </row>
    <row r="23" spans="1:46" ht="18.600000000000001" thickBot="1" x14ac:dyDescent="0.4">
      <c r="A23" s="65">
        <v>31</v>
      </c>
      <c r="B23" s="66" t="s">
        <v>7</v>
      </c>
      <c r="C23" s="110">
        <v>1676810</v>
      </c>
      <c r="D23" s="97">
        <v>0</v>
      </c>
      <c r="E23" s="97">
        <f>E24+E29+E37</f>
        <v>1860</v>
      </c>
      <c r="F23" s="67">
        <f>F29</f>
        <v>2500</v>
      </c>
      <c r="G23" s="105">
        <v>0</v>
      </c>
      <c r="H23" s="67">
        <v>0</v>
      </c>
      <c r="I23" s="97">
        <f>I24+I29+I37</f>
        <v>1663500</v>
      </c>
      <c r="J23" s="97">
        <f>J24+J29+J37</f>
        <v>1275</v>
      </c>
      <c r="K23" s="67">
        <v>0</v>
      </c>
      <c r="L23" s="67">
        <v>0</v>
      </c>
      <c r="M23" s="67">
        <v>0</v>
      </c>
      <c r="N23" s="67">
        <v>0</v>
      </c>
      <c r="O23" s="97">
        <f>O24+O29+O37</f>
        <v>7675</v>
      </c>
      <c r="P23" s="256">
        <v>0</v>
      </c>
    </row>
    <row r="24" spans="1:46" s="31" customFormat="1" thickBot="1" x14ac:dyDescent="0.35">
      <c r="A24" s="65">
        <v>311</v>
      </c>
      <c r="B24" s="66" t="s">
        <v>18</v>
      </c>
      <c r="C24" s="165">
        <v>1367750</v>
      </c>
      <c r="D24" s="97">
        <v>0</v>
      </c>
      <c r="E24" s="97">
        <f>E25</f>
        <v>1350</v>
      </c>
      <c r="F24" s="67">
        <v>0</v>
      </c>
      <c r="G24" s="105">
        <v>0</v>
      </c>
      <c r="H24" s="67">
        <v>0</v>
      </c>
      <c r="I24" s="97">
        <f>I25+I27+I28</f>
        <v>1360000</v>
      </c>
      <c r="J24" s="97">
        <f>J25</f>
        <v>900</v>
      </c>
      <c r="K24" s="67">
        <v>0</v>
      </c>
      <c r="L24" s="67">
        <v>0</v>
      </c>
      <c r="M24" s="67">
        <v>0</v>
      </c>
      <c r="N24" s="67">
        <v>0</v>
      </c>
      <c r="O24" s="97">
        <f>O25</f>
        <v>5500</v>
      </c>
      <c r="P24" s="256">
        <v>0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</row>
    <row r="25" spans="1:46" x14ac:dyDescent="0.35">
      <c r="A25" s="79">
        <v>31111</v>
      </c>
      <c r="B25" s="33" t="s">
        <v>27</v>
      </c>
      <c r="C25" s="184">
        <v>1307750</v>
      </c>
      <c r="D25" s="185">
        <v>0</v>
      </c>
      <c r="E25" s="185">
        <f>1000+350</f>
        <v>1350</v>
      </c>
      <c r="F25" s="186">
        <v>0</v>
      </c>
      <c r="G25" s="186">
        <v>0</v>
      </c>
      <c r="H25" s="186">
        <v>0</v>
      </c>
      <c r="I25" s="185">
        <v>1300000</v>
      </c>
      <c r="J25" s="185">
        <f>600+300</f>
        <v>900</v>
      </c>
      <c r="K25" s="186">
        <v>0</v>
      </c>
      <c r="L25" s="186">
        <v>0</v>
      </c>
      <c r="M25" s="186">
        <v>0</v>
      </c>
      <c r="N25" s="186">
        <v>0</v>
      </c>
      <c r="O25" s="185">
        <f>4000+1500</f>
        <v>5500</v>
      </c>
      <c r="P25" s="257">
        <v>0</v>
      </c>
    </row>
    <row r="26" spans="1:46" x14ac:dyDescent="0.35">
      <c r="A26" s="82">
        <v>31113</v>
      </c>
      <c r="B26" s="38" t="s">
        <v>158</v>
      </c>
      <c r="C26" s="113">
        <v>0</v>
      </c>
      <c r="D26" s="56">
        <v>0</v>
      </c>
      <c r="E26" s="56">
        <v>0</v>
      </c>
      <c r="F26" s="63">
        <v>0</v>
      </c>
      <c r="G26" s="63">
        <v>0</v>
      </c>
      <c r="H26" s="63">
        <v>0</v>
      </c>
      <c r="I26" s="56">
        <v>0</v>
      </c>
      <c r="J26" s="56">
        <v>0</v>
      </c>
      <c r="K26" s="63">
        <v>0</v>
      </c>
      <c r="L26" s="63">
        <v>0</v>
      </c>
      <c r="M26" s="63">
        <v>0</v>
      </c>
      <c r="N26" s="63">
        <v>0</v>
      </c>
      <c r="O26" s="56">
        <v>0</v>
      </c>
      <c r="P26" s="258">
        <v>0</v>
      </c>
    </row>
    <row r="27" spans="1:46" x14ac:dyDescent="0.35">
      <c r="A27" s="82">
        <v>31131</v>
      </c>
      <c r="B27" s="38" t="s">
        <v>159</v>
      </c>
      <c r="C27" s="113">
        <v>40000</v>
      </c>
      <c r="D27" s="56">
        <v>0</v>
      </c>
      <c r="E27" s="56">
        <v>0</v>
      </c>
      <c r="F27" s="63">
        <v>0</v>
      </c>
      <c r="G27" s="63">
        <v>0</v>
      </c>
      <c r="H27" s="63">
        <v>0</v>
      </c>
      <c r="I27" s="56">
        <v>40000</v>
      </c>
      <c r="J27" s="56">
        <v>0</v>
      </c>
      <c r="K27" s="63">
        <v>0</v>
      </c>
      <c r="L27" s="63">
        <v>0</v>
      </c>
      <c r="M27" s="63">
        <v>0</v>
      </c>
      <c r="N27" s="63">
        <v>0</v>
      </c>
      <c r="O27" s="56">
        <v>0</v>
      </c>
      <c r="P27" s="258">
        <v>0</v>
      </c>
    </row>
    <row r="28" spans="1:46" ht="18.600000000000001" thickBot="1" x14ac:dyDescent="0.4">
      <c r="A28" s="80">
        <v>31141</v>
      </c>
      <c r="B28" s="34" t="s">
        <v>160</v>
      </c>
      <c r="C28" s="111">
        <v>20000</v>
      </c>
      <c r="D28" s="57">
        <v>0</v>
      </c>
      <c r="E28" s="57">
        <v>0</v>
      </c>
      <c r="F28" s="64">
        <v>0</v>
      </c>
      <c r="G28" s="64">
        <v>0</v>
      </c>
      <c r="H28" s="64">
        <v>0</v>
      </c>
      <c r="I28" s="57">
        <v>20000</v>
      </c>
      <c r="J28" s="57">
        <v>0</v>
      </c>
      <c r="K28" s="64">
        <v>0</v>
      </c>
      <c r="L28" s="64">
        <v>0</v>
      </c>
      <c r="M28" s="64">
        <v>0</v>
      </c>
      <c r="N28" s="64">
        <v>0</v>
      </c>
      <c r="O28" s="57">
        <v>0</v>
      </c>
      <c r="P28" s="259">
        <v>0</v>
      </c>
    </row>
    <row r="29" spans="1:46" s="31" customFormat="1" thickBot="1" x14ac:dyDescent="0.35">
      <c r="A29" s="310">
        <v>312</v>
      </c>
      <c r="B29" s="311" t="s">
        <v>16</v>
      </c>
      <c r="C29" s="312">
        <v>87775</v>
      </c>
      <c r="D29" s="313">
        <v>0</v>
      </c>
      <c r="E29" s="313">
        <f>E31+E35+E36</f>
        <v>285</v>
      </c>
      <c r="F29" s="314">
        <f>F31</f>
        <v>2500</v>
      </c>
      <c r="G29" s="315">
        <v>0</v>
      </c>
      <c r="H29" s="314">
        <v>0</v>
      </c>
      <c r="I29" s="313">
        <f>I30+I31+I32+I33+I34+I35+I36</f>
        <v>83500</v>
      </c>
      <c r="J29" s="313">
        <f>J31+J35+J36</f>
        <v>225</v>
      </c>
      <c r="K29" s="314">
        <v>0</v>
      </c>
      <c r="L29" s="314">
        <v>0</v>
      </c>
      <c r="M29" s="314">
        <v>0</v>
      </c>
      <c r="N29" s="314">
        <v>0</v>
      </c>
      <c r="O29" s="313">
        <f>O31+O35+O36</f>
        <v>1265</v>
      </c>
      <c r="P29" s="316">
        <v>0</v>
      </c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</row>
    <row r="30" spans="1:46" s="31" customFormat="1" ht="17.399999999999999" x14ac:dyDescent="0.3">
      <c r="A30" s="331">
        <v>31211</v>
      </c>
      <c r="B30" s="332" t="s">
        <v>237</v>
      </c>
      <c r="C30" s="330">
        <v>4000</v>
      </c>
      <c r="D30" s="333">
        <v>0</v>
      </c>
      <c r="E30" s="333">
        <v>0</v>
      </c>
      <c r="F30" s="334">
        <v>0</v>
      </c>
      <c r="G30" s="335">
        <v>0</v>
      </c>
      <c r="H30" s="334">
        <v>0</v>
      </c>
      <c r="I30" s="333">
        <v>4000</v>
      </c>
      <c r="J30" s="333">
        <v>0</v>
      </c>
      <c r="K30" s="334">
        <v>0</v>
      </c>
      <c r="L30" s="334">
        <v>0</v>
      </c>
      <c r="M30" s="334">
        <v>0</v>
      </c>
      <c r="N30" s="334">
        <v>0</v>
      </c>
      <c r="O30" s="333">
        <v>0</v>
      </c>
      <c r="P30" s="336">
        <v>0</v>
      </c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</row>
    <row r="31" spans="1:46" x14ac:dyDescent="0.35">
      <c r="A31" s="82">
        <v>31212</v>
      </c>
      <c r="B31" s="38" t="s">
        <v>184</v>
      </c>
      <c r="C31" s="113">
        <v>43335</v>
      </c>
      <c r="D31" s="56">
        <v>0</v>
      </c>
      <c r="E31" s="56">
        <f>35+100</f>
        <v>135</v>
      </c>
      <c r="F31" s="63">
        <v>2500</v>
      </c>
      <c r="G31" s="63">
        <v>0</v>
      </c>
      <c r="H31" s="63">
        <v>0</v>
      </c>
      <c r="I31" s="56">
        <v>40000</v>
      </c>
      <c r="J31" s="56">
        <f>25+80</f>
        <v>105</v>
      </c>
      <c r="K31" s="63">
        <v>0</v>
      </c>
      <c r="L31" s="63">
        <v>0</v>
      </c>
      <c r="M31" s="63">
        <v>0</v>
      </c>
      <c r="N31" s="63">
        <v>0</v>
      </c>
      <c r="O31" s="56">
        <f>145+450</f>
        <v>595</v>
      </c>
      <c r="P31" s="258">
        <v>0</v>
      </c>
    </row>
    <row r="32" spans="1:46" x14ac:dyDescent="0.35">
      <c r="A32" s="82">
        <v>31213</v>
      </c>
      <c r="B32" s="38" t="s">
        <v>187</v>
      </c>
      <c r="C32" s="113">
        <v>8000</v>
      </c>
      <c r="D32" s="56">
        <v>0</v>
      </c>
      <c r="E32" s="56">
        <v>0</v>
      </c>
      <c r="F32" s="63">
        <v>0</v>
      </c>
      <c r="G32" s="63">
        <v>0</v>
      </c>
      <c r="H32" s="63">
        <v>0</v>
      </c>
      <c r="I32" s="56">
        <v>8000</v>
      </c>
      <c r="J32" s="56">
        <v>0</v>
      </c>
      <c r="K32" s="63">
        <v>0</v>
      </c>
      <c r="L32" s="63">
        <v>0</v>
      </c>
      <c r="M32" s="63">
        <v>0</v>
      </c>
      <c r="N32" s="63">
        <v>0</v>
      </c>
      <c r="O32" s="56">
        <v>0</v>
      </c>
      <c r="P32" s="258">
        <v>0</v>
      </c>
    </row>
    <row r="33" spans="1:46" x14ac:dyDescent="0.35">
      <c r="A33" s="82">
        <v>31214</v>
      </c>
      <c r="B33" s="38" t="s">
        <v>232</v>
      </c>
      <c r="C33" s="113">
        <v>2500</v>
      </c>
      <c r="D33" s="56">
        <v>0</v>
      </c>
      <c r="E33" s="56">
        <v>0</v>
      </c>
      <c r="F33" s="63">
        <v>0</v>
      </c>
      <c r="G33" s="63">
        <v>0</v>
      </c>
      <c r="H33" s="63">
        <v>0</v>
      </c>
      <c r="I33" s="56">
        <v>2500</v>
      </c>
      <c r="J33" s="56">
        <v>0</v>
      </c>
      <c r="K33" s="63">
        <v>0</v>
      </c>
      <c r="L33" s="63">
        <v>0</v>
      </c>
      <c r="M33" s="63">
        <v>0</v>
      </c>
      <c r="N33" s="63">
        <v>0</v>
      </c>
      <c r="O33" s="56">
        <v>0</v>
      </c>
      <c r="P33" s="258">
        <v>0</v>
      </c>
    </row>
    <row r="34" spans="1:46" x14ac:dyDescent="0.35">
      <c r="A34" s="82">
        <v>31215</v>
      </c>
      <c r="B34" s="38" t="s">
        <v>186</v>
      </c>
      <c r="C34" s="113">
        <v>2000</v>
      </c>
      <c r="D34" s="56">
        <v>0</v>
      </c>
      <c r="E34" s="56">
        <v>0</v>
      </c>
      <c r="F34" s="63">
        <v>0</v>
      </c>
      <c r="G34" s="63">
        <v>0</v>
      </c>
      <c r="H34" s="63">
        <v>0</v>
      </c>
      <c r="I34" s="56">
        <v>2000</v>
      </c>
      <c r="J34" s="56">
        <v>0</v>
      </c>
      <c r="K34" s="63">
        <v>0</v>
      </c>
      <c r="L34" s="63">
        <v>0</v>
      </c>
      <c r="M34" s="63">
        <v>0</v>
      </c>
      <c r="N34" s="63">
        <v>0</v>
      </c>
      <c r="O34" s="56">
        <v>0</v>
      </c>
      <c r="P34" s="258">
        <v>0</v>
      </c>
    </row>
    <row r="35" spans="1:46" x14ac:dyDescent="0.35">
      <c r="A35" s="82">
        <v>31216</v>
      </c>
      <c r="B35" s="38" t="s">
        <v>185</v>
      </c>
      <c r="C35" s="113">
        <v>22630</v>
      </c>
      <c r="D35" s="56">
        <v>0</v>
      </c>
      <c r="E35" s="56">
        <v>100</v>
      </c>
      <c r="F35" s="63">
        <v>0</v>
      </c>
      <c r="G35" s="63">
        <v>0</v>
      </c>
      <c r="H35" s="63">
        <v>0</v>
      </c>
      <c r="I35" s="56">
        <v>22000</v>
      </c>
      <c r="J35" s="56">
        <v>80</v>
      </c>
      <c r="K35" s="63">
        <v>0</v>
      </c>
      <c r="L35" s="63">
        <v>0</v>
      </c>
      <c r="M35" s="63">
        <v>0</v>
      </c>
      <c r="N35" s="63">
        <v>0</v>
      </c>
      <c r="O35" s="56">
        <f>450</f>
        <v>450</v>
      </c>
      <c r="P35" s="258">
        <v>0</v>
      </c>
    </row>
    <row r="36" spans="1:46" ht="18.600000000000001" thickBot="1" x14ac:dyDescent="0.4">
      <c r="A36" s="324">
        <v>31219</v>
      </c>
      <c r="B36" s="325" t="s">
        <v>16</v>
      </c>
      <c r="C36" s="326">
        <v>5310</v>
      </c>
      <c r="D36" s="327">
        <v>0</v>
      </c>
      <c r="E36" s="327">
        <f>25+25</f>
        <v>50</v>
      </c>
      <c r="F36" s="328">
        <v>0</v>
      </c>
      <c r="G36" s="328">
        <v>0</v>
      </c>
      <c r="H36" s="328">
        <v>0</v>
      </c>
      <c r="I36" s="327">
        <v>5000</v>
      </c>
      <c r="J36" s="327">
        <f>20+20</f>
        <v>40</v>
      </c>
      <c r="K36" s="328">
        <v>0</v>
      </c>
      <c r="L36" s="328">
        <v>0</v>
      </c>
      <c r="M36" s="328">
        <v>0</v>
      </c>
      <c r="N36" s="328">
        <v>0</v>
      </c>
      <c r="O36" s="327">
        <f>110+110</f>
        <v>220</v>
      </c>
      <c r="P36" s="329">
        <v>0</v>
      </c>
    </row>
    <row r="37" spans="1:46" s="31" customFormat="1" thickBot="1" x14ac:dyDescent="0.35">
      <c r="A37" s="317">
        <v>313</v>
      </c>
      <c r="B37" s="318" t="s">
        <v>24</v>
      </c>
      <c r="C37" s="319">
        <v>221285</v>
      </c>
      <c r="D37" s="320">
        <v>0</v>
      </c>
      <c r="E37" s="320">
        <f>E38</f>
        <v>225</v>
      </c>
      <c r="F37" s="321">
        <v>0</v>
      </c>
      <c r="G37" s="322">
        <v>0</v>
      </c>
      <c r="H37" s="321">
        <v>0</v>
      </c>
      <c r="I37" s="320">
        <f>I38</f>
        <v>220000</v>
      </c>
      <c r="J37" s="320">
        <f>J38</f>
        <v>150</v>
      </c>
      <c r="K37" s="321">
        <v>0</v>
      </c>
      <c r="L37" s="321">
        <v>0</v>
      </c>
      <c r="M37" s="321">
        <v>0</v>
      </c>
      <c r="N37" s="321">
        <v>0</v>
      </c>
      <c r="O37" s="320">
        <f>O38</f>
        <v>910</v>
      </c>
      <c r="P37" s="323">
        <v>0</v>
      </c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</row>
    <row r="38" spans="1:46" s="30" customFormat="1" x14ac:dyDescent="0.35">
      <c r="A38" s="187">
        <v>31321</v>
      </c>
      <c r="B38" s="33" t="s">
        <v>28</v>
      </c>
      <c r="C38" s="184">
        <v>221285</v>
      </c>
      <c r="D38" s="185">
        <v>0</v>
      </c>
      <c r="E38" s="185">
        <f>165+60</f>
        <v>225</v>
      </c>
      <c r="F38" s="185">
        <v>0</v>
      </c>
      <c r="G38" s="186">
        <v>0</v>
      </c>
      <c r="H38" s="185">
        <v>0</v>
      </c>
      <c r="I38" s="185">
        <v>220000</v>
      </c>
      <c r="J38" s="185">
        <f>100+50</f>
        <v>150</v>
      </c>
      <c r="K38" s="185">
        <v>0</v>
      </c>
      <c r="L38" s="185">
        <v>0</v>
      </c>
      <c r="M38" s="185">
        <v>0</v>
      </c>
      <c r="N38" s="185">
        <v>0</v>
      </c>
      <c r="O38" s="185">
        <f>660+250</f>
        <v>910</v>
      </c>
      <c r="P38" s="261">
        <v>0</v>
      </c>
    </row>
    <row r="39" spans="1:46" s="30" customFormat="1" x14ac:dyDescent="0.35">
      <c r="A39" s="83">
        <v>31322</v>
      </c>
      <c r="B39" s="40" t="s">
        <v>161</v>
      </c>
      <c r="C39" s="113">
        <v>0</v>
      </c>
      <c r="D39" s="115">
        <v>0</v>
      </c>
      <c r="E39" s="115">
        <v>0</v>
      </c>
      <c r="F39" s="173">
        <v>0</v>
      </c>
      <c r="G39" s="103">
        <v>0</v>
      </c>
      <c r="H39" s="173">
        <v>0</v>
      </c>
      <c r="I39" s="115">
        <v>0</v>
      </c>
      <c r="J39" s="115">
        <v>0</v>
      </c>
      <c r="K39" s="173">
        <v>0</v>
      </c>
      <c r="L39" s="173">
        <v>0</v>
      </c>
      <c r="M39" s="173">
        <v>0</v>
      </c>
      <c r="N39" s="173">
        <v>0</v>
      </c>
      <c r="O39" s="115">
        <v>0</v>
      </c>
      <c r="P39" s="262">
        <v>0</v>
      </c>
    </row>
    <row r="40" spans="1:46" ht="18.600000000000001" thickBot="1" x14ac:dyDescent="0.4">
      <c r="A40" s="80">
        <v>31332</v>
      </c>
      <c r="B40" s="34" t="s">
        <v>162</v>
      </c>
      <c r="C40" s="111">
        <v>0</v>
      </c>
      <c r="D40" s="98">
        <v>0</v>
      </c>
      <c r="E40" s="98">
        <v>0</v>
      </c>
      <c r="F40" s="91">
        <v>0</v>
      </c>
      <c r="G40" s="101">
        <v>0</v>
      </c>
      <c r="H40" s="91">
        <v>0</v>
      </c>
      <c r="I40" s="98">
        <v>0</v>
      </c>
      <c r="J40" s="98">
        <v>0</v>
      </c>
      <c r="K40" s="91">
        <v>0</v>
      </c>
      <c r="L40" s="91">
        <v>0</v>
      </c>
      <c r="M40" s="91">
        <v>0</v>
      </c>
      <c r="N40" s="91">
        <v>0</v>
      </c>
      <c r="O40" s="98">
        <v>0</v>
      </c>
      <c r="P40" s="263">
        <v>0</v>
      </c>
    </row>
    <row r="41" spans="1:46" ht="18.600000000000001" thickBot="1" x14ac:dyDescent="0.4">
      <c r="A41" s="65">
        <v>32</v>
      </c>
      <c r="B41" s="66" t="s">
        <v>17</v>
      </c>
      <c r="C41" s="165">
        <v>304481</v>
      </c>
      <c r="D41" s="189">
        <f>D42+D59+D85+D134+D138</f>
        <v>94100</v>
      </c>
      <c r="E41" s="97">
        <f>E42+E59+E85+E134</f>
        <v>90830</v>
      </c>
      <c r="F41" s="188">
        <v>0</v>
      </c>
      <c r="G41" s="190">
        <f>G42+G59+G85+G134+G138</f>
        <v>99350</v>
      </c>
      <c r="H41" s="188">
        <v>0</v>
      </c>
      <c r="I41" s="188">
        <f>I85+I138</f>
        <v>19500</v>
      </c>
      <c r="J41" s="188">
        <f>J42</f>
        <v>45</v>
      </c>
      <c r="K41" s="188">
        <f>K59</f>
        <v>21</v>
      </c>
      <c r="L41" s="188">
        <v>0</v>
      </c>
      <c r="M41" s="188">
        <v>0</v>
      </c>
      <c r="N41" s="188">
        <v>0</v>
      </c>
      <c r="O41" s="97">
        <f>O42</f>
        <v>220</v>
      </c>
      <c r="P41" s="260">
        <f>P59</f>
        <v>415</v>
      </c>
    </row>
    <row r="42" spans="1:46" s="31" customFormat="1" ht="39" customHeight="1" thickBot="1" x14ac:dyDescent="0.35">
      <c r="A42" s="65">
        <v>321</v>
      </c>
      <c r="B42" s="198" t="s">
        <v>58</v>
      </c>
      <c r="C42" s="165">
        <v>109425</v>
      </c>
      <c r="D42" s="189">
        <f>D51+D43</f>
        <v>62100</v>
      </c>
      <c r="E42" s="97">
        <f>E51</f>
        <v>15060</v>
      </c>
      <c r="F42" s="188">
        <v>0</v>
      </c>
      <c r="G42" s="190">
        <f>G43+G51+G53</f>
        <v>32000</v>
      </c>
      <c r="H42" s="188">
        <v>0</v>
      </c>
      <c r="I42" s="188">
        <v>0</v>
      </c>
      <c r="J42" s="188">
        <f>J51</f>
        <v>45</v>
      </c>
      <c r="K42" s="188">
        <v>0</v>
      </c>
      <c r="L42" s="188">
        <v>0</v>
      </c>
      <c r="M42" s="188">
        <v>0</v>
      </c>
      <c r="N42" s="188">
        <v>0</v>
      </c>
      <c r="O42" s="97">
        <f>O51</f>
        <v>220</v>
      </c>
      <c r="P42" s="260">
        <v>0</v>
      </c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</row>
    <row r="43" spans="1:46" s="35" customFormat="1" x14ac:dyDescent="0.35">
      <c r="A43" s="191">
        <v>3211</v>
      </c>
      <c r="B43" s="192" t="s">
        <v>29</v>
      </c>
      <c r="C43" s="193">
        <v>12600</v>
      </c>
      <c r="D43" s="194">
        <f>D46</f>
        <v>2100</v>
      </c>
      <c r="E43" s="195">
        <v>0</v>
      </c>
      <c r="F43" s="196">
        <v>0</v>
      </c>
      <c r="G43" s="197">
        <f>G44+G45+G46+G47+G48</f>
        <v>10500</v>
      </c>
      <c r="H43" s="196">
        <v>0</v>
      </c>
      <c r="I43" s="196">
        <v>0</v>
      </c>
      <c r="J43" s="196">
        <v>0</v>
      </c>
      <c r="K43" s="196">
        <v>0</v>
      </c>
      <c r="L43" s="196">
        <v>0</v>
      </c>
      <c r="M43" s="196">
        <v>0</v>
      </c>
      <c r="N43" s="196">
        <v>0</v>
      </c>
      <c r="O43" s="195">
        <v>0</v>
      </c>
      <c r="P43" s="264">
        <v>0</v>
      </c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</row>
    <row r="44" spans="1:46" ht="36" customHeight="1" x14ac:dyDescent="0.35">
      <c r="A44" s="82">
        <v>32111</v>
      </c>
      <c r="B44" s="39" t="s">
        <v>69</v>
      </c>
      <c r="C44" s="113">
        <v>5000</v>
      </c>
      <c r="D44" s="59">
        <v>0</v>
      </c>
      <c r="E44" s="56">
        <v>0</v>
      </c>
      <c r="F44" s="56">
        <v>0</v>
      </c>
      <c r="G44" s="107">
        <v>5000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265">
        <v>0</v>
      </c>
    </row>
    <row r="45" spans="1:46" ht="36" customHeight="1" x14ac:dyDescent="0.35">
      <c r="A45" s="82">
        <v>32112</v>
      </c>
      <c r="B45" s="39" t="s">
        <v>70</v>
      </c>
      <c r="C45" s="113">
        <v>500</v>
      </c>
      <c r="D45" s="59">
        <v>0</v>
      </c>
      <c r="E45" s="56">
        <v>0</v>
      </c>
      <c r="F45" s="56">
        <v>0</v>
      </c>
      <c r="G45" s="107">
        <v>500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265">
        <v>0</v>
      </c>
    </row>
    <row r="46" spans="1:46" ht="36" customHeight="1" x14ac:dyDescent="0.35">
      <c r="A46" s="82">
        <v>32113</v>
      </c>
      <c r="B46" s="39" t="s">
        <v>71</v>
      </c>
      <c r="C46" s="113">
        <v>5100</v>
      </c>
      <c r="D46" s="59">
        <v>2100</v>
      </c>
      <c r="E46" s="56">
        <v>0</v>
      </c>
      <c r="F46" s="56">
        <v>0</v>
      </c>
      <c r="G46" s="107">
        <v>3000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265">
        <v>0</v>
      </c>
    </row>
    <row r="47" spans="1:46" ht="36" customHeight="1" x14ac:dyDescent="0.35">
      <c r="A47" s="82">
        <v>32114</v>
      </c>
      <c r="B47" s="39" t="s">
        <v>72</v>
      </c>
      <c r="C47" s="113">
        <v>500</v>
      </c>
      <c r="D47" s="59">
        <v>0</v>
      </c>
      <c r="E47" s="56">
        <v>0</v>
      </c>
      <c r="F47" s="56">
        <v>0</v>
      </c>
      <c r="G47" s="107">
        <v>500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265">
        <v>0</v>
      </c>
    </row>
    <row r="48" spans="1:46" ht="36" customHeight="1" x14ac:dyDescent="0.35">
      <c r="A48" s="82">
        <v>32115</v>
      </c>
      <c r="B48" s="39" t="s">
        <v>73</v>
      </c>
      <c r="C48" s="113">
        <v>1500</v>
      </c>
      <c r="D48" s="59">
        <v>0</v>
      </c>
      <c r="E48" s="56">
        <v>0</v>
      </c>
      <c r="F48" s="56">
        <v>0</v>
      </c>
      <c r="G48" s="107">
        <v>1500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265">
        <v>0</v>
      </c>
    </row>
    <row r="49" spans="1:46" ht="36" customHeight="1" x14ac:dyDescent="0.35">
      <c r="A49" s="82">
        <v>32116</v>
      </c>
      <c r="B49" s="39" t="s">
        <v>74</v>
      </c>
      <c r="C49" s="113">
        <v>0</v>
      </c>
      <c r="D49" s="59">
        <v>0</v>
      </c>
      <c r="E49" s="56">
        <v>0</v>
      </c>
      <c r="F49" s="56">
        <v>0</v>
      </c>
      <c r="G49" s="107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265">
        <v>0</v>
      </c>
    </row>
    <row r="50" spans="1:46" ht="36" customHeight="1" x14ac:dyDescent="0.35">
      <c r="A50" s="82">
        <v>32117</v>
      </c>
      <c r="B50" s="39" t="s">
        <v>75</v>
      </c>
      <c r="C50" s="113">
        <v>0</v>
      </c>
      <c r="D50" s="59">
        <v>0</v>
      </c>
      <c r="E50" s="56">
        <v>0</v>
      </c>
      <c r="F50" s="56">
        <v>0</v>
      </c>
      <c r="G50" s="107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265">
        <v>0</v>
      </c>
    </row>
    <row r="51" spans="1:46" ht="36" customHeight="1" x14ac:dyDescent="0.35">
      <c r="A51" s="81">
        <v>3212</v>
      </c>
      <c r="B51" s="37" t="s">
        <v>195</v>
      </c>
      <c r="C51" s="227">
        <v>95325</v>
      </c>
      <c r="D51" s="228">
        <f>D52</f>
        <v>60000</v>
      </c>
      <c r="E51" s="58">
        <f>E52</f>
        <v>15060</v>
      </c>
      <c r="F51" s="58">
        <v>0</v>
      </c>
      <c r="G51" s="229">
        <f>G52</f>
        <v>20000</v>
      </c>
      <c r="H51" s="58">
        <v>0</v>
      </c>
      <c r="I51" s="58">
        <v>0</v>
      </c>
      <c r="J51" s="58">
        <f>J52</f>
        <v>45</v>
      </c>
      <c r="K51" s="58">
        <v>0</v>
      </c>
      <c r="L51" s="58">
        <v>0</v>
      </c>
      <c r="M51" s="58">
        <v>0</v>
      </c>
      <c r="N51" s="58">
        <v>0</v>
      </c>
      <c r="O51" s="58">
        <f>O52</f>
        <v>220</v>
      </c>
      <c r="P51" s="266">
        <v>0</v>
      </c>
    </row>
    <row r="52" spans="1:46" s="35" customFormat="1" ht="36" customHeight="1" x14ac:dyDescent="0.35">
      <c r="A52" s="83">
        <v>32121</v>
      </c>
      <c r="B52" s="41" t="s">
        <v>147</v>
      </c>
      <c r="C52" s="172">
        <v>95325</v>
      </c>
      <c r="D52" s="225">
        <v>60000</v>
      </c>
      <c r="E52" s="226">
        <f>40+20+15000</f>
        <v>15060</v>
      </c>
      <c r="F52" s="173">
        <v>0</v>
      </c>
      <c r="G52" s="223">
        <v>20000</v>
      </c>
      <c r="H52" s="173">
        <v>0</v>
      </c>
      <c r="I52" s="173">
        <v>0</v>
      </c>
      <c r="J52" s="173">
        <f>30+15</f>
        <v>45</v>
      </c>
      <c r="K52" s="173">
        <v>0</v>
      </c>
      <c r="L52" s="173">
        <v>0</v>
      </c>
      <c r="M52" s="173">
        <v>0</v>
      </c>
      <c r="N52" s="173">
        <v>0</v>
      </c>
      <c r="O52" s="226">
        <f>140+80</f>
        <v>220</v>
      </c>
      <c r="P52" s="262">
        <v>0</v>
      </c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</row>
    <row r="53" spans="1:46" s="35" customFormat="1" ht="27.75" customHeight="1" x14ac:dyDescent="0.35">
      <c r="A53" s="81">
        <v>3213</v>
      </c>
      <c r="B53" s="37" t="s">
        <v>30</v>
      </c>
      <c r="C53" s="112">
        <v>1500</v>
      </c>
      <c r="D53" s="99">
        <v>0</v>
      </c>
      <c r="E53" s="102">
        <v>0</v>
      </c>
      <c r="F53" s="60">
        <v>0</v>
      </c>
      <c r="G53" s="106">
        <f>G54+G55</f>
        <v>1500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267">
        <v>0</v>
      </c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</row>
    <row r="54" spans="1:46" ht="36" customHeight="1" x14ac:dyDescent="0.35">
      <c r="A54" s="82">
        <v>32131</v>
      </c>
      <c r="B54" s="39" t="s">
        <v>76</v>
      </c>
      <c r="C54" s="113">
        <v>1200</v>
      </c>
      <c r="D54" s="59">
        <v>0</v>
      </c>
      <c r="E54" s="63">
        <v>0</v>
      </c>
      <c r="F54" s="63">
        <v>0</v>
      </c>
      <c r="G54" s="107">
        <v>1200</v>
      </c>
      <c r="H54" s="63">
        <v>0</v>
      </c>
      <c r="I54" s="63">
        <v>0</v>
      </c>
      <c r="J54" s="63">
        <v>0</v>
      </c>
      <c r="K54" s="63">
        <v>0</v>
      </c>
      <c r="L54" s="63">
        <v>0</v>
      </c>
      <c r="M54" s="63">
        <v>0</v>
      </c>
      <c r="N54" s="63">
        <v>0</v>
      </c>
      <c r="O54" s="63">
        <v>0</v>
      </c>
      <c r="P54" s="258">
        <v>0</v>
      </c>
    </row>
    <row r="55" spans="1:46" ht="24" customHeight="1" x14ac:dyDescent="0.35">
      <c r="A55" s="82">
        <v>32132</v>
      </c>
      <c r="B55" s="39" t="s">
        <v>77</v>
      </c>
      <c r="C55" s="113">
        <v>300</v>
      </c>
      <c r="D55" s="59">
        <v>0</v>
      </c>
      <c r="E55" s="63">
        <v>0</v>
      </c>
      <c r="F55" s="63">
        <v>0</v>
      </c>
      <c r="G55" s="107">
        <v>300</v>
      </c>
      <c r="H55" s="63">
        <v>0</v>
      </c>
      <c r="I55" s="63">
        <v>0</v>
      </c>
      <c r="J55" s="63">
        <v>0</v>
      </c>
      <c r="K55" s="63">
        <v>0</v>
      </c>
      <c r="L55" s="63">
        <v>0</v>
      </c>
      <c r="M55" s="63">
        <v>0</v>
      </c>
      <c r="N55" s="63">
        <v>0</v>
      </c>
      <c r="O55" s="63">
        <v>0</v>
      </c>
      <c r="P55" s="258">
        <v>0</v>
      </c>
    </row>
    <row r="56" spans="1:46" s="35" customFormat="1" ht="36" customHeight="1" x14ac:dyDescent="0.35">
      <c r="A56" s="81">
        <v>3214</v>
      </c>
      <c r="B56" s="37" t="s">
        <v>55</v>
      </c>
      <c r="C56" s="112">
        <v>0</v>
      </c>
      <c r="D56" s="99">
        <v>0</v>
      </c>
      <c r="E56" s="102">
        <v>0</v>
      </c>
      <c r="F56" s="60">
        <v>0</v>
      </c>
      <c r="G56" s="106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267">
        <v>0</v>
      </c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</row>
    <row r="57" spans="1:46" ht="36" customHeight="1" x14ac:dyDescent="0.35">
      <c r="A57" s="82">
        <v>32141</v>
      </c>
      <c r="B57" s="39" t="s">
        <v>55</v>
      </c>
      <c r="C57" s="113">
        <v>0</v>
      </c>
      <c r="D57" s="59">
        <v>0</v>
      </c>
      <c r="E57" s="63">
        <v>0</v>
      </c>
      <c r="F57" s="63">
        <v>0</v>
      </c>
      <c r="G57" s="107">
        <v>0</v>
      </c>
      <c r="H57" s="63">
        <v>0</v>
      </c>
      <c r="I57" s="63">
        <v>0</v>
      </c>
      <c r="J57" s="63">
        <v>0</v>
      </c>
      <c r="K57" s="63">
        <v>0</v>
      </c>
      <c r="L57" s="63">
        <v>0</v>
      </c>
      <c r="M57" s="63">
        <v>0</v>
      </c>
      <c r="N57" s="63">
        <v>0</v>
      </c>
      <c r="O57" s="63">
        <v>0</v>
      </c>
      <c r="P57" s="258">
        <v>0</v>
      </c>
    </row>
    <row r="58" spans="1:46" ht="36" customHeight="1" thickBot="1" x14ac:dyDescent="0.4">
      <c r="A58" s="80">
        <v>32149</v>
      </c>
      <c r="B58" s="199" t="s">
        <v>78</v>
      </c>
      <c r="C58" s="111">
        <v>0</v>
      </c>
      <c r="D58" s="200">
        <v>0</v>
      </c>
      <c r="E58" s="64">
        <v>0</v>
      </c>
      <c r="F58" s="64">
        <v>0</v>
      </c>
      <c r="G58" s="109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259">
        <v>0</v>
      </c>
    </row>
    <row r="59" spans="1:46" s="31" customFormat="1" thickBot="1" x14ac:dyDescent="0.35">
      <c r="A59" s="65">
        <v>322</v>
      </c>
      <c r="B59" s="198" t="s">
        <v>3</v>
      </c>
      <c r="C59" s="165">
        <v>77736</v>
      </c>
      <c r="D59" s="189">
        <f>D69</f>
        <v>4400</v>
      </c>
      <c r="E59" s="105">
        <f>E69</f>
        <v>54500</v>
      </c>
      <c r="F59" s="67">
        <v>0</v>
      </c>
      <c r="G59" s="166">
        <f>G60+G67+G69+G75+G80+G83</f>
        <v>18400</v>
      </c>
      <c r="H59" s="67">
        <v>0</v>
      </c>
      <c r="I59" s="67">
        <v>0</v>
      </c>
      <c r="J59" s="67">
        <v>0</v>
      </c>
      <c r="K59" s="67">
        <f>K67</f>
        <v>21</v>
      </c>
      <c r="L59" s="67">
        <v>0</v>
      </c>
      <c r="M59" s="67">
        <v>0</v>
      </c>
      <c r="N59" s="67">
        <v>0</v>
      </c>
      <c r="O59" s="67">
        <v>0</v>
      </c>
      <c r="P59" s="256">
        <f>P67</f>
        <v>415</v>
      </c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</row>
    <row r="60" spans="1:46" s="35" customFormat="1" x14ac:dyDescent="0.35">
      <c r="A60" s="191">
        <v>3221</v>
      </c>
      <c r="B60" s="192" t="s">
        <v>31</v>
      </c>
      <c r="C60" s="193">
        <v>5200</v>
      </c>
      <c r="D60" s="194">
        <v>0</v>
      </c>
      <c r="E60" s="201">
        <v>0</v>
      </c>
      <c r="F60" s="202">
        <v>0</v>
      </c>
      <c r="G60" s="197">
        <f>G61+G62+G64+G65+G66</f>
        <v>5200</v>
      </c>
      <c r="H60" s="202">
        <v>0</v>
      </c>
      <c r="I60" s="202">
        <v>0</v>
      </c>
      <c r="J60" s="202">
        <v>0</v>
      </c>
      <c r="K60" s="202">
        <v>0</v>
      </c>
      <c r="L60" s="202">
        <v>0</v>
      </c>
      <c r="M60" s="202">
        <v>0</v>
      </c>
      <c r="N60" s="202">
        <v>0</v>
      </c>
      <c r="O60" s="202">
        <v>0</v>
      </c>
      <c r="P60" s="268">
        <v>0</v>
      </c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</row>
    <row r="61" spans="1:46" x14ac:dyDescent="0.35">
      <c r="A61" s="82">
        <v>32211</v>
      </c>
      <c r="B61" s="39" t="s">
        <v>31</v>
      </c>
      <c r="C61" s="113">
        <v>2500</v>
      </c>
      <c r="D61" s="59">
        <v>0</v>
      </c>
      <c r="E61" s="63">
        <v>0</v>
      </c>
      <c r="F61" s="63">
        <v>0</v>
      </c>
      <c r="G61" s="107">
        <v>2500</v>
      </c>
      <c r="H61" s="63">
        <v>0</v>
      </c>
      <c r="I61" s="63">
        <v>0</v>
      </c>
      <c r="J61" s="63">
        <v>0</v>
      </c>
      <c r="K61" s="63">
        <v>0</v>
      </c>
      <c r="L61" s="63">
        <v>0</v>
      </c>
      <c r="M61" s="63">
        <v>0</v>
      </c>
      <c r="N61" s="63">
        <v>0</v>
      </c>
      <c r="O61" s="63">
        <v>0</v>
      </c>
      <c r="P61" s="258">
        <v>0</v>
      </c>
    </row>
    <row r="62" spans="1:46" x14ac:dyDescent="0.35">
      <c r="A62" s="82">
        <v>32212</v>
      </c>
      <c r="B62" s="39" t="s">
        <v>79</v>
      </c>
      <c r="C62" s="113">
        <v>300</v>
      </c>
      <c r="D62" s="59">
        <v>0</v>
      </c>
      <c r="E62" s="63">
        <v>0</v>
      </c>
      <c r="F62" s="63">
        <v>0</v>
      </c>
      <c r="G62" s="107">
        <v>300</v>
      </c>
      <c r="H62" s="63">
        <v>0</v>
      </c>
      <c r="I62" s="63">
        <v>0</v>
      </c>
      <c r="J62" s="63">
        <v>0</v>
      </c>
      <c r="K62" s="63">
        <v>0</v>
      </c>
      <c r="L62" s="63">
        <v>0</v>
      </c>
      <c r="M62" s="63">
        <v>0</v>
      </c>
      <c r="N62" s="63">
        <v>0</v>
      </c>
      <c r="O62" s="63">
        <v>0</v>
      </c>
      <c r="P62" s="258">
        <v>0</v>
      </c>
    </row>
    <row r="63" spans="1:46" x14ac:dyDescent="0.35">
      <c r="A63" s="82">
        <v>32213</v>
      </c>
      <c r="B63" s="39" t="s">
        <v>80</v>
      </c>
      <c r="C63" s="113">
        <v>0</v>
      </c>
      <c r="D63" s="59">
        <v>0</v>
      </c>
      <c r="E63" s="63">
        <v>0</v>
      </c>
      <c r="F63" s="63">
        <v>0</v>
      </c>
      <c r="G63" s="107">
        <v>0</v>
      </c>
      <c r="H63" s="63">
        <v>0</v>
      </c>
      <c r="I63" s="63">
        <v>0</v>
      </c>
      <c r="J63" s="63">
        <v>0</v>
      </c>
      <c r="K63" s="63">
        <v>0</v>
      </c>
      <c r="L63" s="63">
        <v>0</v>
      </c>
      <c r="M63" s="63">
        <v>0</v>
      </c>
      <c r="N63" s="63">
        <v>0</v>
      </c>
      <c r="O63" s="63">
        <v>0</v>
      </c>
      <c r="P63" s="258">
        <v>0</v>
      </c>
    </row>
    <row r="64" spans="1:46" x14ac:dyDescent="0.35">
      <c r="A64" s="82">
        <v>32214</v>
      </c>
      <c r="B64" s="39" t="s">
        <v>81</v>
      </c>
      <c r="C64" s="113">
        <v>600</v>
      </c>
      <c r="D64" s="59">
        <v>0</v>
      </c>
      <c r="E64" s="63">
        <v>0</v>
      </c>
      <c r="F64" s="63">
        <v>0</v>
      </c>
      <c r="G64" s="107">
        <v>600</v>
      </c>
      <c r="H64" s="63">
        <v>0</v>
      </c>
      <c r="I64" s="63">
        <v>0</v>
      </c>
      <c r="J64" s="63">
        <v>0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258">
        <v>0</v>
      </c>
    </row>
    <row r="65" spans="1:46" ht="22.5" customHeight="1" x14ac:dyDescent="0.35">
      <c r="A65" s="82">
        <v>32216</v>
      </c>
      <c r="B65" s="39" t="s">
        <v>82</v>
      </c>
      <c r="C65" s="113">
        <v>800</v>
      </c>
      <c r="D65" s="59">
        <v>0</v>
      </c>
      <c r="E65" s="63">
        <v>0</v>
      </c>
      <c r="F65" s="63">
        <v>0</v>
      </c>
      <c r="G65" s="107">
        <v>800</v>
      </c>
      <c r="H65" s="63">
        <v>0</v>
      </c>
      <c r="I65" s="63">
        <v>0</v>
      </c>
      <c r="J65" s="63">
        <v>0</v>
      </c>
      <c r="K65" s="63">
        <v>0</v>
      </c>
      <c r="L65" s="63">
        <v>0</v>
      </c>
      <c r="M65" s="63">
        <v>0</v>
      </c>
      <c r="N65" s="63">
        <v>0</v>
      </c>
      <c r="O65" s="63">
        <v>0</v>
      </c>
      <c r="P65" s="258">
        <v>0</v>
      </c>
    </row>
    <row r="66" spans="1:46" ht="39" customHeight="1" x14ac:dyDescent="0.35">
      <c r="A66" s="82">
        <v>32219</v>
      </c>
      <c r="B66" s="39" t="s">
        <v>83</v>
      </c>
      <c r="C66" s="113">
        <v>1000</v>
      </c>
      <c r="D66" s="59">
        <v>0</v>
      </c>
      <c r="E66" s="63">
        <v>0</v>
      </c>
      <c r="F66" s="63">
        <v>0</v>
      </c>
      <c r="G66" s="107">
        <v>1000</v>
      </c>
      <c r="H66" s="63">
        <v>0</v>
      </c>
      <c r="I66" s="63">
        <v>0</v>
      </c>
      <c r="J66" s="63">
        <v>0</v>
      </c>
      <c r="K66" s="63">
        <v>0</v>
      </c>
      <c r="L66" s="63">
        <v>0</v>
      </c>
      <c r="M66" s="63">
        <v>0</v>
      </c>
      <c r="N66" s="63">
        <v>0</v>
      </c>
      <c r="O66" s="63">
        <v>0</v>
      </c>
      <c r="P66" s="258">
        <v>0</v>
      </c>
    </row>
    <row r="67" spans="1:46" s="35" customFormat="1" x14ac:dyDescent="0.35">
      <c r="A67" s="81">
        <v>3222</v>
      </c>
      <c r="B67" s="37" t="s">
        <v>64</v>
      </c>
      <c r="C67" s="112">
        <v>436</v>
      </c>
      <c r="D67" s="99">
        <v>0</v>
      </c>
      <c r="E67" s="102">
        <v>0</v>
      </c>
      <c r="F67" s="60">
        <v>0</v>
      </c>
      <c r="G67" s="106">
        <v>0</v>
      </c>
      <c r="H67" s="60">
        <v>0</v>
      </c>
      <c r="I67" s="60">
        <v>0</v>
      </c>
      <c r="J67" s="60">
        <v>0</v>
      </c>
      <c r="K67" s="60">
        <f>K68</f>
        <v>21</v>
      </c>
      <c r="L67" s="60">
        <v>0</v>
      </c>
      <c r="M67" s="60">
        <v>0</v>
      </c>
      <c r="N67" s="60">
        <v>0</v>
      </c>
      <c r="O67" s="60">
        <v>0</v>
      </c>
      <c r="P67" s="267">
        <f>P68</f>
        <v>415</v>
      </c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</row>
    <row r="68" spans="1:46" s="35" customFormat="1" x14ac:dyDescent="0.35">
      <c r="A68" s="83">
        <v>32224</v>
      </c>
      <c r="B68" s="41" t="s">
        <v>194</v>
      </c>
      <c r="C68" s="172">
        <v>436</v>
      </c>
      <c r="D68" s="225">
        <v>0</v>
      </c>
      <c r="E68" s="224">
        <v>0</v>
      </c>
      <c r="F68" s="62">
        <v>0</v>
      </c>
      <c r="G68" s="223">
        <v>0</v>
      </c>
      <c r="H68" s="62">
        <v>0</v>
      </c>
      <c r="I68" s="62">
        <v>0</v>
      </c>
      <c r="J68" s="62">
        <v>0</v>
      </c>
      <c r="K68" s="62">
        <f>6+15</f>
        <v>21</v>
      </c>
      <c r="L68" s="62">
        <v>0</v>
      </c>
      <c r="M68" s="62">
        <v>0</v>
      </c>
      <c r="N68" s="62">
        <v>0</v>
      </c>
      <c r="O68" s="62">
        <v>0</v>
      </c>
      <c r="P68" s="269">
        <f>115+300</f>
        <v>415</v>
      </c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</row>
    <row r="69" spans="1:46" s="35" customFormat="1" x14ac:dyDescent="0.35">
      <c r="A69" s="81">
        <v>3223</v>
      </c>
      <c r="B69" s="37" t="s">
        <v>32</v>
      </c>
      <c r="C69" s="112">
        <v>67400</v>
      </c>
      <c r="D69" s="99">
        <f>D72</f>
        <v>4400</v>
      </c>
      <c r="E69" s="102">
        <f>E70+E72</f>
        <v>54500</v>
      </c>
      <c r="F69" s="60">
        <v>0</v>
      </c>
      <c r="G69" s="106">
        <f>G70+G72+G73</f>
        <v>8500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267">
        <v>0</v>
      </c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</row>
    <row r="70" spans="1:46" x14ac:dyDescent="0.35">
      <c r="A70" s="82">
        <v>32231</v>
      </c>
      <c r="B70" s="39" t="s">
        <v>32</v>
      </c>
      <c r="C70" s="113">
        <v>19000</v>
      </c>
      <c r="D70" s="59">
        <v>0</v>
      </c>
      <c r="E70" s="63">
        <v>17000</v>
      </c>
      <c r="F70" s="63">
        <v>0</v>
      </c>
      <c r="G70" s="107">
        <v>2000</v>
      </c>
      <c r="H70" s="63">
        <v>0</v>
      </c>
      <c r="I70" s="63">
        <v>0</v>
      </c>
      <c r="J70" s="63">
        <v>0</v>
      </c>
      <c r="K70" s="63">
        <v>0</v>
      </c>
      <c r="L70" s="63">
        <v>0</v>
      </c>
      <c r="M70" s="63">
        <v>0</v>
      </c>
      <c r="N70" s="63">
        <v>0</v>
      </c>
      <c r="O70" s="63">
        <v>0</v>
      </c>
      <c r="P70" s="258">
        <v>0</v>
      </c>
    </row>
    <row r="71" spans="1:46" ht="18.75" customHeight="1" x14ac:dyDescent="0.35">
      <c r="A71" s="82">
        <v>32232</v>
      </c>
      <c r="B71" s="39" t="s">
        <v>84</v>
      </c>
      <c r="C71" s="113">
        <v>0</v>
      </c>
      <c r="D71" s="59">
        <v>0</v>
      </c>
      <c r="E71" s="63">
        <v>0</v>
      </c>
      <c r="F71" s="63">
        <v>0</v>
      </c>
      <c r="G71" s="107">
        <v>0</v>
      </c>
      <c r="H71" s="63">
        <v>0</v>
      </c>
      <c r="I71" s="63">
        <v>0</v>
      </c>
      <c r="J71" s="63">
        <v>0</v>
      </c>
      <c r="K71" s="63">
        <v>0</v>
      </c>
      <c r="L71" s="63">
        <v>0</v>
      </c>
      <c r="M71" s="63">
        <v>0</v>
      </c>
      <c r="N71" s="63">
        <v>0</v>
      </c>
      <c r="O71" s="63">
        <v>0</v>
      </c>
      <c r="P71" s="258">
        <v>0</v>
      </c>
    </row>
    <row r="72" spans="1:46" x14ac:dyDescent="0.35">
      <c r="A72" s="82">
        <v>32233</v>
      </c>
      <c r="B72" s="39" t="s">
        <v>85</v>
      </c>
      <c r="C72" s="113">
        <v>45900</v>
      </c>
      <c r="D72" s="59">
        <v>4400</v>
      </c>
      <c r="E72" s="63">
        <v>37500</v>
      </c>
      <c r="F72" s="63">
        <v>0</v>
      </c>
      <c r="G72" s="107">
        <v>4000</v>
      </c>
      <c r="H72" s="63">
        <v>0</v>
      </c>
      <c r="I72" s="63">
        <v>0</v>
      </c>
      <c r="J72" s="63">
        <v>0</v>
      </c>
      <c r="K72" s="63">
        <v>0</v>
      </c>
      <c r="L72" s="63">
        <v>0</v>
      </c>
      <c r="M72" s="63">
        <v>0</v>
      </c>
      <c r="N72" s="63">
        <v>0</v>
      </c>
      <c r="O72" s="63">
        <v>0</v>
      </c>
      <c r="P72" s="258">
        <v>0</v>
      </c>
    </row>
    <row r="73" spans="1:46" ht="21.75" customHeight="1" x14ac:dyDescent="0.35">
      <c r="A73" s="82">
        <v>32234</v>
      </c>
      <c r="B73" s="39" t="s">
        <v>86</v>
      </c>
      <c r="C73" s="113">
        <v>2500</v>
      </c>
      <c r="D73" s="59">
        <v>0</v>
      </c>
      <c r="E73" s="63">
        <v>0</v>
      </c>
      <c r="F73" s="63">
        <v>0</v>
      </c>
      <c r="G73" s="107">
        <v>2500</v>
      </c>
      <c r="H73" s="63">
        <v>0</v>
      </c>
      <c r="I73" s="63">
        <v>0</v>
      </c>
      <c r="J73" s="63">
        <v>0</v>
      </c>
      <c r="K73" s="63">
        <v>0</v>
      </c>
      <c r="L73" s="63">
        <v>0</v>
      </c>
      <c r="M73" s="63">
        <v>0</v>
      </c>
      <c r="N73" s="63">
        <v>0</v>
      </c>
      <c r="O73" s="63">
        <v>0</v>
      </c>
      <c r="P73" s="258">
        <v>0</v>
      </c>
    </row>
    <row r="74" spans="1:46" ht="36" customHeight="1" x14ac:dyDescent="0.35">
      <c r="A74" s="82">
        <v>32239</v>
      </c>
      <c r="B74" s="39" t="s">
        <v>87</v>
      </c>
      <c r="C74" s="113">
        <v>0</v>
      </c>
      <c r="D74" s="59">
        <v>0</v>
      </c>
      <c r="E74" s="63">
        <v>0</v>
      </c>
      <c r="F74" s="63">
        <v>0</v>
      </c>
      <c r="G74" s="107">
        <v>0</v>
      </c>
      <c r="H74" s="63">
        <v>0</v>
      </c>
      <c r="I74" s="63">
        <v>0</v>
      </c>
      <c r="J74" s="63">
        <v>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258">
        <v>0</v>
      </c>
    </row>
    <row r="75" spans="1:46" s="35" customFormat="1" x14ac:dyDescent="0.35">
      <c r="A75" s="81">
        <v>3224</v>
      </c>
      <c r="B75" s="37" t="s">
        <v>33</v>
      </c>
      <c r="C75" s="112">
        <v>2300</v>
      </c>
      <c r="D75" s="99">
        <v>0</v>
      </c>
      <c r="E75" s="102">
        <v>0</v>
      </c>
      <c r="F75" s="60">
        <v>0</v>
      </c>
      <c r="G75" s="106">
        <f>G76+G77+G78+G79</f>
        <v>2300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267">
        <v>0</v>
      </c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</row>
    <row r="76" spans="1:46" s="30" customFormat="1" ht="35.4" x14ac:dyDescent="0.35">
      <c r="A76" s="83">
        <v>32241</v>
      </c>
      <c r="B76" s="41" t="s">
        <v>90</v>
      </c>
      <c r="C76" s="113">
        <v>600</v>
      </c>
      <c r="D76" s="100">
        <v>0</v>
      </c>
      <c r="E76" s="103">
        <v>0</v>
      </c>
      <c r="F76" s="62">
        <v>0</v>
      </c>
      <c r="G76" s="107">
        <v>600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269">
        <v>0</v>
      </c>
    </row>
    <row r="77" spans="1:46" s="30" customFormat="1" ht="36.75" customHeight="1" x14ac:dyDescent="0.35">
      <c r="A77" s="83">
        <v>32242</v>
      </c>
      <c r="B77" s="41" t="s">
        <v>151</v>
      </c>
      <c r="C77" s="113">
        <v>500</v>
      </c>
      <c r="D77" s="100">
        <v>0</v>
      </c>
      <c r="E77" s="103">
        <v>0</v>
      </c>
      <c r="F77" s="62">
        <v>0</v>
      </c>
      <c r="G77" s="107">
        <v>500</v>
      </c>
      <c r="H77" s="62">
        <v>0</v>
      </c>
      <c r="I77" s="62">
        <v>0</v>
      </c>
      <c r="J77" s="62">
        <v>0</v>
      </c>
      <c r="K77" s="62">
        <v>0</v>
      </c>
      <c r="L77" s="62">
        <v>0</v>
      </c>
      <c r="M77" s="62">
        <v>0</v>
      </c>
      <c r="N77" s="62">
        <v>0</v>
      </c>
      <c r="O77" s="62">
        <v>0</v>
      </c>
      <c r="P77" s="269">
        <v>0</v>
      </c>
    </row>
    <row r="78" spans="1:46" s="30" customFormat="1" ht="36.75" customHeight="1" x14ac:dyDescent="0.35">
      <c r="A78" s="83">
        <v>32243</v>
      </c>
      <c r="B78" s="41" t="s">
        <v>170</v>
      </c>
      <c r="C78" s="113">
        <v>200</v>
      </c>
      <c r="D78" s="100">
        <v>0</v>
      </c>
      <c r="E78" s="103">
        <v>0</v>
      </c>
      <c r="F78" s="62">
        <v>0</v>
      </c>
      <c r="G78" s="107">
        <v>200</v>
      </c>
      <c r="H78" s="62">
        <v>0</v>
      </c>
      <c r="I78" s="62">
        <v>0</v>
      </c>
      <c r="J78" s="62">
        <v>0</v>
      </c>
      <c r="K78" s="62">
        <v>0</v>
      </c>
      <c r="L78" s="62">
        <v>0</v>
      </c>
      <c r="M78" s="62">
        <v>0</v>
      </c>
      <c r="N78" s="62">
        <v>0</v>
      </c>
      <c r="O78" s="62">
        <v>0</v>
      </c>
      <c r="P78" s="269">
        <v>0</v>
      </c>
    </row>
    <row r="79" spans="1:46" s="30" customFormat="1" ht="35.4" x14ac:dyDescent="0.35">
      <c r="A79" s="83">
        <v>32244</v>
      </c>
      <c r="B79" s="41" t="s">
        <v>91</v>
      </c>
      <c r="C79" s="113">
        <v>1000</v>
      </c>
      <c r="D79" s="100">
        <v>0</v>
      </c>
      <c r="E79" s="103">
        <v>0</v>
      </c>
      <c r="F79" s="62">
        <v>0</v>
      </c>
      <c r="G79" s="107">
        <v>1000</v>
      </c>
      <c r="H79" s="62">
        <v>0</v>
      </c>
      <c r="I79" s="62">
        <v>0</v>
      </c>
      <c r="J79" s="62">
        <v>0</v>
      </c>
      <c r="K79" s="62">
        <v>0</v>
      </c>
      <c r="L79" s="62">
        <v>0</v>
      </c>
      <c r="M79" s="62">
        <v>0</v>
      </c>
      <c r="N79" s="62">
        <v>0</v>
      </c>
      <c r="O79" s="62">
        <v>0</v>
      </c>
      <c r="P79" s="269">
        <v>0</v>
      </c>
    </row>
    <row r="80" spans="1:46" s="35" customFormat="1" ht="27" customHeight="1" x14ac:dyDescent="0.35">
      <c r="A80" s="81">
        <v>3225</v>
      </c>
      <c r="B80" s="37" t="s">
        <v>34</v>
      </c>
      <c r="C80" s="112">
        <v>2100</v>
      </c>
      <c r="D80" s="99">
        <v>0</v>
      </c>
      <c r="E80" s="102">
        <v>0</v>
      </c>
      <c r="F80" s="60">
        <v>0</v>
      </c>
      <c r="G80" s="106">
        <f>G81+G82</f>
        <v>2100</v>
      </c>
      <c r="H80" s="60">
        <v>0</v>
      </c>
      <c r="I80" s="60">
        <v>0</v>
      </c>
      <c r="J80" s="60">
        <v>0</v>
      </c>
      <c r="K80" s="60">
        <v>0</v>
      </c>
      <c r="L80" s="60">
        <v>0</v>
      </c>
      <c r="M80" s="60">
        <v>0</v>
      </c>
      <c r="N80" s="60">
        <v>0</v>
      </c>
      <c r="O80" s="60">
        <v>0</v>
      </c>
      <c r="P80" s="267">
        <v>0</v>
      </c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</row>
    <row r="81" spans="1:46" ht="24" customHeight="1" x14ac:dyDescent="0.35">
      <c r="A81" s="82">
        <v>32251</v>
      </c>
      <c r="B81" s="39" t="s">
        <v>235</v>
      </c>
      <c r="C81" s="113">
        <v>1500</v>
      </c>
      <c r="D81" s="59">
        <v>0</v>
      </c>
      <c r="E81" s="63">
        <v>0</v>
      </c>
      <c r="F81" s="63">
        <v>0</v>
      </c>
      <c r="G81" s="107">
        <v>1500</v>
      </c>
      <c r="H81" s="63">
        <v>0</v>
      </c>
      <c r="I81" s="63">
        <v>0</v>
      </c>
      <c r="J81" s="63">
        <v>0</v>
      </c>
      <c r="K81" s="63">
        <v>0</v>
      </c>
      <c r="L81" s="63">
        <v>0</v>
      </c>
      <c r="M81" s="63">
        <v>0</v>
      </c>
      <c r="N81" s="63">
        <v>0</v>
      </c>
      <c r="O81" s="63">
        <v>0</v>
      </c>
      <c r="P81" s="258">
        <v>0</v>
      </c>
    </row>
    <row r="82" spans="1:46" ht="24" customHeight="1" x14ac:dyDescent="0.35">
      <c r="A82" s="82">
        <v>32252</v>
      </c>
      <c r="B82" s="39" t="s">
        <v>236</v>
      </c>
      <c r="C82" s="113">
        <v>600</v>
      </c>
      <c r="D82" s="59">
        <v>0</v>
      </c>
      <c r="E82" s="63">
        <v>0</v>
      </c>
      <c r="F82" s="63">
        <v>0</v>
      </c>
      <c r="G82" s="107">
        <v>600</v>
      </c>
      <c r="H82" s="63">
        <v>0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258">
        <v>0</v>
      </c>
    </row>
    <row r="83" spans="1:46" s="35" customFormat="1" x14ac:dyDescent="0.35">
      <c r="A83" s="81">
        <v>3227</v>
      </c>
      <c r="B83" s="42" t="s">
        <v>56</v>
      </c>
      <c r="C83" s="112">
        <v>300</v>
      </c>
      <c r="D83" s="99">
        <v>0</v>
      </c>
      <c r="E83" s="102">
        <v>0</v>
      </c>
      <c r="F83" s="60">
        <v>0</v>
      </c>
      <c r="G83" s="106">
        <f>G84</f>
        <v>300</v>
      </c>
      <c r="H83" s="60">
        <v>0</v>
      </c>
      <c r="I83" s="60">
        <v>0</v>
      </c>
      <c r="J83" s="60">
        <v>0</v>
      </c>
      <c r="K83" s="60">
        <v>0</v>
      </c>
      <c r="L83" s="60">
        <v>0</v>
      </c>
      <c r="M83" s="60">
        <v>0</v>
      </c>
      <c r="N83" s="60">
        <v>0</v>
      </c>
      <c r="O83" s="60">
        <v>0</v>
      </c>
      <c r="P83" s="267">
        <v>0</v>
      </c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</row>
    <row r="84" spans="1:46" s="30" customFormat="1" ht="18.600000000000001" thickBot="1" x14ac:dyDescent="0.4">
      <c r="A84" s="84">
        <v>32271</v>
      </c>
      <c r="B84" s="203" t="s">
        <v>56</v>
      </c>
      <c r="C84" s="111">
        <v>300</v>
      </c>
      <c r="D84" s="167">
        <v>0</v>
      </c>
      <c r="E84" s="101">
        <v>0</v>
      </c>
      <c r="F84" s="61">
        <v>0</v>
      </c>
      <c r="G84" s="109">
        <v>300</v>
      </c>
      <c r="H84" s="61">
        <v>0</v>
      </c>
      <c r="I84" s="61">
        <v>0</v>
      </c>
      <c r="J84" s="61">
        <v>0</v>
      </c>
      <c r="K84" s="61">
        <v>0</v>
      </c>
      <c r="L84" s="61">
        <v>0</v>
      </c>
      <c r="M84" s="61">
        <v>0</v>
      </c>
      <c r="N84" s="61">
        <v>0</v>
      </c>
      <c r="O84" s="61">
        <v>0</v>
      </c>
      <c r="P84" s="270">
        <v>0</v>
      </c>
    </row>
    <row r="85" spans="1:46" s="31" customFormat="1" thickBot="1" x14ac:dyDescent="0.35">
      <c r="A85" s="65">
        <v>323</v>
      </c>
      <c r="B85" s="66" t="s">
        <v>4</v>
      </c>
      <c r="C85" s="165">
        <v>97750</v>
      </c>
      <c r="D85" s="189">
        <f>D86+D92+D97+D117+D123+D127</f>
        <v>23600</v>
      </c>
      <c r="E85" s="205">
        <f>E86+E102+E108</f>
        <v>19800</v>
      </c>
      <c r="F85" s="206">
        <v>0</v>
      </c>
      <c r="G85" s="166">
        <f>G86+G92+G97+G102+G108+G114+G117+G123+G127</f>
        <v>39350</v>
      </c>
      <c r="H85" s="206">
        <v>0</v>
      </c>
      <c r="I85" s="97">
        <f>I117</f>
        <v>15000</v>
      </c>
      <c r="J85" s="206">
        <v>0</v>
      </c>
      <c r="K85" s="206">
        <v>0</v>
      </c>
      <c r="L85" s="206">
        <v>0</v>
      </c>
      <c r="M85" s="206">
        <v>0</v>
      </c>
      <c r="N85" s="206">
        <v>0</v>
      </c>
      <c r="O85" s="206">
        <v>0</v>
      </c>
      <c r="P85" s="271">
        <v>0</v>
      </c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</row>
    <row r="86" spans="1:46" s="35" customFormat="1" x14ac:dyDescent="0.35">
      <c r="A86" s="191">
        <v>3231</v>
      </c>
      <c r="B86" s="204" t="s">
        <v>35</v>
      </c>
      <c r="C86" s="193">
        <v>9500</v>
      </c>
      <c r="D86" s="194">
        <f>D91</f>
        <v>3000</v>
      </c>
      <c r="E86" s="201">
        <f>E91</f>
        <v>1000</v>
      </c>
      <c r="F86" s="202">
        <v>0</v>
      </c>
      <c r="G86" s="197">
        <f>G87+G89+G91</f>
        <v>5500</v>
      </c>
      <c r="H86" s="202">
        <v>0</v>
      </c>
      <c r="I86" s="202">
        <v>0</v>
      </c>
      <c r="J86" s="202">
        <v>0</v>
      </c>
      <c r="K86" s="202">
        <v>0</v>
      </c>
      <c r="L86" s="202">
        <v>0</v>
      </c>
      <c r="M86" s="202">
        <v>0</v>
      </c>
      <c r="N86" s="202">
        <v>0</v>
      </c>
      <c r="O86" s="202">
        <v>0</v>
      </c>
      <c r="P86" s="268">
        <v>0</v>
      </c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</row>
    <row r="87" spans="1:46" x14ac:dyDescent="0.35">
      <c r="A87" s="82">
        <v>32311</v>
      </c>
      <c r="B87" s="38" t="s">
        <v>88</v>
      </c>
      <c r="C87" s="113">
        <v>2500</v>
      </c>
      <c r="D87" s="59">
        <v>0</v>
      </c>
      <c r="E87" s="63">
        <v>0</v>
      </c>
      <c r="F87" s="63">
        <v>0</v>
      </c>
      <c r="G87" s="107">
        <v>2500</v>
      </c>
      <c r="H87" s="63">
        <v>0</v>
      </c>
      <c r="I87" s="63">
        <v>0</v>
      </c>
      <c r="J87" s="63">
        <v>0</v>
      </c>
      <c r="K87" s="63">
        <v>0</v>
      </c>
      <c r="L87" s="63">
        <v>0</v>
      </c>
      <c r="M87" s="63">
        <v>0</v>
      </c>
      <c r="N87" s="63">
        <v>0</v>
      </c>
      <c r="O87" s="63">
        <v>0</v>
      </c>
      <c r="P87" s="258">
        <v>0</v>
      </c>
    </row>
    <row r="88" spans="1:46" x14ac:dyDescent="0.35">
      <c r="A88" s="82">
        <v>32312</v>
      </c>
      <c r="B88" s="38" t="s">
        <v>134</v>
      </c>
      <c r="C88" s="113">
        <v>0</v>
      </c>
      <c r="D88" s="59">
        <v>0</v>
      </c>
      <c r="E88" s="63">
        <v>0</v>
      </c>
      <c r="F88" s="63">
        <v>0</v>
      </c>
      <c r="G88" s="107">
        <v>0</v>
      </c>
      <c r="H88" s="63">
        <v>0</v>
      </c>
      <c r="I88" s="63">
        <v>0</v>
      </c>
      <c r="J88" s="63">
        <v>0</v>
      </c>
      <c r="K88" s="63">
        <v>0</v>
      </c>
      <c r="L88" s="63">
        <v>0</v>
      </c>
      <c r="M88" s="63">
        <v>0</v>
      </c>
      <c r="N88" s="63">
        <v>0</v>
      </c>
      <c r="O88" s="63">
        <v>0</v>
      </c>
      <c r="P88" s="258">
        <v>0</v>
      </c>
    </row>
    <row r="89" spans="1:46" x14ac:dyDescent="0.35">
      <c r="A89" s="82">
        <v>32313</v>
      </c>
      <c r="B89" s="38" t="s">
        <v>89</v>
      </c>
      <c r="C89" s="113">
        <v>1000</v>
      </c>
      <c r="D89" s="59">
        <v>0</v>
      </c>
      <c r="E89" s="63">
        <v>0</v>
      </c>
      <c r="F89" s="63">
        <v>0</v>
      </c>
      <c r="G89" s="107">
        <v>1000</v>
      </c>
      <c r="H89" s="63">
        <v>0</v>
      </c>
      <c r="I89" s="63">
        <v>0</v>
      </c>
      <c r="J89" s="63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258">
        <v>0</v>
      </c>
    </row>
    <row r="90" spans="1:46" x14ac:dyDescent="0.35">
      <c r="A90" s="82">
        <v>32314</v>
      </c>
      <c r="B90" s="38" t="s">
        <v>133</v>
      </c>
      <c r="C90" s="113">
        <v>0</v>
      </c>
      <c r="D90" s="59">
        <v>0</v>
      </c>
      <c r="E90" s="63">
        <v>0</v>
      </c>
      <c r="F90" s="63">
        <v>0</v>
      </c>
      <c r="G90" s="107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258">
        <v>0</v>
      </c>
    </row>
    <row r="91" spans="1:46" x14ac:dyDescent="0.35">
      <c r="A91" s="82">
        <v>32319</v>
      </c>
      <c r="B91" s="38" t="s">
        <v>132</v>
      </c>
      <c r="C91" s="113">
        <v>6000</v>
      </c>
      <c r="D91" s="59">
        <v>3000</v>
      </c>
      <c r="E91" s="63">
        <v>1000</v>
      </c>
      <c r="F91" s="63">
        <v>0</v>
      </c>
      <c r="G91" s="107">
        <v>2000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258">
        <v>0</v>
      </c>
    </row>
    <row r="92" spans="1:46" s="35" customFormat="1" x14ac:dyDescent="0.35">
      <c r="A92" s="81">
        <v>3232</v>
      </c>
      <c r="B92" s="36" t="s">
        <v>36</v>
      </c>
      <c r="C92" s="112">
        <v>10200</v>
      </c>
      <c r="D92" s="99">
        <f>D94</f>
        <v>3600</v>
      </c>
      <c r="E92" s="102">
        <v>0</v>
      </c>
      <c r="F92" s="60">
        <v>0</v>
      </c>
      <c r="G92" s="106">
        <f>G93+G94+G95+G96</f>
        <v>6600</v>
      </c>
      <c r="H92" s="60">
        <v>0</v>
      </c>
      <c r="I92" s="60">
        <v>0</v>
      </c>
      <c r="J92" s="60">
        <v>0</v>
      </c>
      <c r="K92" s="60">
        <v>0</v>
      </c>
      <c r="L92" s="60">
        <v>0</v>
      </c>
      <c r="M92" s="60">
        <v>0</v>
      </c>
      <c r="N92" s="60">
        <v>0</v>
      </c>
      <c r="O92" s="60">
        <v>0</v>
      </c>
      <c r="P92" s="267">
        <v>0</v>
      </c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</row>
    <row r="93" spans="1:46" s="30" customFormat="1" x14ac:dyDescent="0.35">
      <c r="A93" s="83">
        <v>32321</v>
      </c>
      <c r="B93" s="40" t="s">
        <v>94</v>
      </c>
      <c r="C93" s="113">
        <v>500</v>
      </c>
      <c r="D93" s="100">
        <v>0</v>
      </c>
      <c r="E93" s="103">
        <v>0</v>
      </c>
      <c r="F93" s="62">
        <v>0</v>
      </c>
      <c r="G93" s="107">
        <v>500</v>
      </c>
      <c r="H93" s="62">
        <v>0</v>
      </c>
      <c r="I93" s="62">
        <v>0</v>
      </c>
      <c r="J93" s="62">
        <v>0</v>
      </c>
      <c r="K93" s="62">
        <v>0</v>
      </c>
      <c r="L93" s="62">
        <v>0</v>
      </c>
      <c r="M93" s="62">
        <v>0</v>
      </c>
      <c r="N93" s="62">
        <v>0</v>
      </c>
      <c r="O93" s="62">
        <v>0</v>
      </c>
      <c r="P93" s="269">
        <v>0</v>
      </c>
    </row>
    <row r="94" spans="1:46" s="30" customFormat="1" ht="18" customHeight="1" x14ac:dyDescent="0.35">
      <c r="A94" s="83">
        <v>32322</v>
      </c>
      <c r="B94" s="40" t="s">
        <v>95</v>
      </c>
      <c r="C94" s="113">
        <v>8600</v>
      </c>
      <c r="D94" s="100">
        <v>3600</v>
      </c>
      <c r="E94" s="103">
        <v>0</v>
      </c>
      <c r="F94" s="62">
        <v>0</v>
      </c>
      <c r="G94" s="107">
        <v>5000</v>
      </c>
      <c r="H94" s="62">
        <v>0</v>
      </c>
      <c r="I94" s="62">
        <v>0</v>
      </c>
      <c r="J94" s="62">
        <v>0</v>
      </c>
      <c r="K94" s="62">
        <v>0</v>
      </c>
      <c r="L94" s="62">
        <v>0</v>
      </c>
      <c r="M94" s="62">
        <v>0</v>
      </c>
      <c r="N94" s="62">
        <v>0</v>
      </c>
      <c r="O94" s="62">
        <v>0</v>
      </c>
      <c r="P94" s="269">
        <v>0</v>
      </c>
    </row>
    <row r="95" spans="1:46" s="30" customFormat="1" x14ac:dyDescent="0.35">
      <c r="A95" s="83">
        <v>32323</v>
      </c>
      <c r="B95" s="40" t="s">
        <v>96</v>
      </c>
      <c r="C95" s="113">
        <v>600</v>
      </c>
      <c r="D95" s="62">
        <v>0</v>
      </c>
      <c r="E95" s="103">
        <v>0</v>
      </c>
      <c r="F95" s="62">
        <v>0</v>
      </c>
      <c r="G95" s="107">
        <v>600</v>
      </c>
      <c r="H95" s="62">
        <v>0</v>
      </c>
      <c r="I95" s="62">
        <v>0</v>
      </c>
      <c r="J95" s="62">
        <v>0</v>
      </c>
      <c r="K95" s="62">
        <v>0</v>
      </c>
      <c r="L95" s="62">
        <v>0</v>
      </c>
      <c r="M95" s="62">
        <v>0</v>
      </c>
      <c r="N95" s="62">
        <v>0</v>
      </c>
      <c r="O95" s="62">
        <v>0</v>
      </c>
      <c r="P95" s="269">
        <v>0</v>
      </c>
    </row>
    <row r="96" spans="1:46" s="30" customFormat="1" x14ac:dyDescent="0.35">
      <c r="A96" s="83">
        <v>32329</v>
      </c>
      <c r="B96" s="40" t="s">
        <v>137</v>
      </c>
      <c r="C96" s="113">
        <v>500</v>
      </c>
      <c r="D96" s="62">
        <v>0</v>
      </c>
      <c r="E96" s="103">
        <v>0</v>
      </c>
      <c r="F96" s="62">
        <v>0</v>
      </c>
      <c r="G96" s="107">
        <v>500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269">
        <v>0</v>
      </c>
    </row>
    <row r="97" spans="1:46" s="35" customFormat="1" x14ac:dyDescent="0.35">
      <c r="A97" s="81">
        <v>3233</v>
      </c>
      <c r="B97" s="36" t="s">
        <v>37</v>
      </c>
      <c r="C97" s="112">
        <v>7200</v>
      </c>
      <c r="D97" s="60">
        <f>D101</f>
        <v>2000</v>
      </c>
      <c r="E97" s="102">
        <v>0</v>
      </c>
      <c r="F97" s="60">
        <v>0</v>
      </c>
      <c r="G97" s="106">
        <f>G98+G99+G100</f>
        <v>5200</v>
      </c>
      <c r="H97" s="60">
        <v>0</v>
      </c>
      <c r="I97" s="60">
        <v>0</v>
      </c>
      <c r="J97" s="60">
        <v>0</v>
      </c>
      <c r="K97" s="60">
        <v>0</v>
      </c>
      <c r="L97" s="60">
        <v>0</v>
      </c>
      <c r="M97" s="60">
        <v>0</v>
      </c>
      <c r="N97" s="60">
        <v>0</v>
      </c>
      <c r="O97" s="60">
        <v>0</v>
      </c>
      <c r="P97" s="267">
        <v>0</v>
      </c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</row>
    <row r="98" spans="1:46" s="30" customFormat="1" x14ac:dyDescent="0.35">
      <c r="A98" s="83">
        <v>32331</v>
      </c>
      <c r="B98" s="40" t="s">
        <v>148</v>
      </c>
      <c r="C98" s="113">
        <v>2500</v>
      </c>
      <c r="D98" s="62">
        <v>0</v>
      </c>
      <c r="E98" s="103">
        <v>0</v>
      </c>
      <c r="F98" s="62">
        <v>0</v>
      </c>
      <c r="G98" s="108">
        <v>2500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269">
        <v>0</v>
      </c>
    </row>
    <row r="99" spans="1:46" x14ac:dyDescent="0.35">
      <c r="A99" s="82">
        <v>32332</v>
      </c>
      <c r="B99" s="38" t="s">
        <v>92</v>
      </c>
      <c r="C99" s="113">
        <v>200</v>
      </c>
      <c r="D99" s="63">
        <v>0</v>
      </c>
      <c r="E99" s="63">
        <v>0</v>
      </c>
      <c r="F99" s="63">
        <v>0</v>
      </c>
      <c r="G99" s="107">
        <v>200</v>
      </c>
      <c r="H99" s="63">
        <v>0</v>
      </c>
      <c r="I99" s="63">
        <v>0</v>
      </c>
      <c r="J99" s="63">
        <v>0</v>
      </c>
      <c r="K99" s="63">
        <v>0</v>
      </c>
      <c r="L99" s="63">
        <v>0</v>
      </c>
      <c r="M99" s="63">
        <v>0</v>
      </c>
      <c r="N99" s="63">
        <v>0</v>
      </c>
      <c r="O99" s="63">
        <v>0</v>
      </c>
      <c r="P99" s="258">
        <v>0</v>
      </c>
    </row>
    <row r="100" spans="1:46" x14ac:dyDescent="0.35">
      <c r="A100" s="82">
        <v>32334</v>
      </c>
      <c r="B100" s="38" t="s">
        <v>149</v>
      </c>
      <c r="C100" s="113">
        <v>2500</v>
      </c>
      <c r="D100" s="63">
        <v>0</v>
      </c>
      <c r="E100" s="63">
        <v>0</v>
      </c>
      <c r="F100" s="63">
        <v>0</v>
      </c>
      <c r="G100" s="107">
        <v>2500</v>
      </c>
      <c r="H100" s="63">
        <v>0</v>
      </c>
      <c r="I100" s="63">
        <v>0</v>
      </c>
      <c r="J100" s="63">
        <v>0</v>
      </c>
      <c r="K100" s="63">
        <v>0</v>
      </c>
      <c r="L100" s="63">
        <v>0</v>
      </c>
      <c r="M100" s="63">
        <v>0</v>
      </c>
      <c r="N100" s="63">
        <v>0</v>
      </c>
      <c r="O100" s="63">
        <v>0</v>
      </c>
      <c r="P100" s="258">
        <v>0</v>
      </c>
    </row>
    <row r="101" spans="1:46" x14ac:dyDescent="0.35">
      <c r="A101" s="82">
        <v>32339</v>
      </c>
      <c r="B101" s="38" t="s">
        <v>93</v>
      </c>
      <c r="C101" s="113">
        <v>2000</v>
      </c>
      <c r="D101" s="63">
        <v>2000</v>
      </c>
      <c r="E101" s="63">
        <v>0</v>
      </c>
      <c r="F101" s="63">
        <v>0</v>
      </c>
      <c r="G101" s="107">
        <v>0</v>
      </c>
      <c r="H101" s="63">
        <v>0</v>
      </c>
      <c r="I101" s="63">
        <v>0</v>
      </c>
      <c r="J101" s="63">
        <v>0</v>
      </c>
      <c r="K101" s="63">
        <v>0</v>
      </c>
      <c r="L101" s="63">
        <v>0</v>
      </c>
      <c r="M101" s="63">
        <v>0</v>
      </c>
      <c r="N101" s="63">
        <v>0</v>
      </c>
      <c r="O101" s="63">
        <v>0</v>
      </c>
      <c r="P101" s="258">
        <v>0</v>
      </c>
    </row>
    <row r="102" spans="1:46" s="35" customFormat="1" x14ac:dyDescent="0.35">
      <c r="A102" s="81">
        <v>3234</v>
      </c>
      <c r="B102" s="36" t="s">
        <v>38</v>
      </c>
      <c r="C102" s="112">
        <v>9500</v>
      </c>
      <c r="D102" s="60">
        <v>0</v>
      </c>
      <c r="E102" s="102">
        <f>E103+E107</f>
        <v>8000</v>
      </c>
      <c r="F102" s="60">
        <v>0</v>
      </c>
      <c r="G102" s="106">
        <f>G103+G104+G105</f>
        <v>1500</v>
      </c>
      <c r="H102" s="60">
        <v>0</v>
      </c>
      <c r="I102" s="60">
        <v>0</v>
      </c>
      <c r="J102" s="60">
        <v>0</v>
      </c>
      <c r="K102" s="60">
        <v>0</v>
      </c>
      <c r="L102" s="60">
        <v>0</v>
      </c>
      <c r="M102" s="60">
        <v>0</v>
      </c>
      <c r="N102" s="60">
        <v>0</v>
      </c>
      <c r="O102" s="60">
        <v>0</v>
      </c>
      <c r="P102" s="267">
        <v>0</v>
      </c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</row>
    <row r="103" spans="1:46" s="30" customFormat="1" x14ac:dyDescent="0.35">
      <c r="A103" s="83">
        <v>32341</v>
      </c>
      <c r="B103" s="40" t="s">
        <v>97</v>
      </c>
      <c r="C103" s="113">
        <v>1700</v>
      </c>
      <c r="D103" s="62">
        <v>0</v>
      </c>
      <c r="E103" s="103">
        <v>1500</v>
      </c>
      <c r="F103" s="62">
        <v>0</v>
      </c>
      <c r="G103" s="107">
        <v>200</v>
      </c>
      <c r="H103" s="62">
        <v>0</v>
      </c>
      <c r="I103" s="62">
        <v>0</v>
      </c>
      <c r="J103" s="62">
        <v>0</v>
      </c>
      <c r="K103" s="62">
        <v>0</v>
      </c>
      <c r="L103" s="62">
        <v>0</v>
      </c>
      <c r="M103" s="62">
        <v>0</v>
      </c>
      <c r="N103" s="62">
        <v>0</v>
      </c>
      <c r="O103" s="62">
        <v>0</v>
      </c>
      <c r="P103" s="269">
        <v>0</v>
      </c>
    </row>
    <row r="104" spans="1:46" s="30" customFormat="1" x14ac:dyDescent="0.35">
      <c r="A104" s="83">
        <v>32342</v>
      </c>
      <c r="B104" s="40" t="s">
        <v>98</v>
      </c>
      <c r="C104" s="113">
        <v>1000</v>
      </c>
      <c r="D104" s="62">
        <v>0</v>
      </c>
      <c r="E104" s="103">
        <v>0</v>
      </c>
      <c r="F104" s="62">
        <v>0</v>
      </c>
      <c r="G104" s="107">
        <v>1000</v>
      </c>
      <c r="H104" s="62">
        <v>0</v>
      </c>
      <c r="I104" s="62">
        <v>0</v>
      </c>
      <c r="J104" s="62">
        <v>0</v>
      </c>
      <c r="K104" s="62">
        <v>0</v>
      </c>
      <c r="L104" s="62">
        <v>0</v>
      </c>
      <c r="M104" s="62">
        <v>0</v>
      </c>
      <c r="N104" s="62">
        <v>0</v>
      </c>
      <c r="O104" s="62">
        <v>0</v>
      </c>
      <c r="P104" s="269">
        <v>0</v>
      </c>
    </row>
    <row r="105" spans="1:46" s="30" customFormat="1" x14ac:dyDescent="0.35">
      <c r="A105" s="83">
        <v>32343</v>
      </c>
      <c r="B105" s="40" t="s">
        <v>99</v>
      </c>
      <c r="C105" s="113">
        <v>300</v>
      </c>
      <c r="D105" s="62">
        <v>0</v>
      </c>
      <c r="E105" s="103">
        <v>0</v>
      </c>
      <c r="F105" s="62">
        <v>0</v>
      </c>
      <c r="G105" s="107">
        <v>300</v>
      </c>
      <c r="H105" s="62">
        <v>0</v>
      </c>
      <c r="I105" s="62">
        <v>0</v>
      </c>
      <c r="J105" s="62">
        <v>0</v>
      </c>
      <c r="K105" s="62">
        <v>0</v>
      </c>
      <c r="L105" s="62">
        <v>0</v>
      </c>
      <c r="M105" s="62">
        <v>0</v>
      </c>
      <c r="N105" s="62">
        <v>0</v>
      </c>
      <c r="O105" s="62">
        <v>0</v>
      </c>
      <c r="P105" s="269">
        <v>0</v>
      </c>
    </row>
    <row r="106" spans="1:46" s="30" customFormat="1" x14ac:dyDescent="0.35">
      <c r="A106" s="83">
        <v>32344</v>
      </c>
      <c r="B106" s="40" t="s">
        <v>100</v>
      </c>
      <c r="C106" s="113">
        <v>0</v>
      </c>
      <c r="D106" s="62">
        <v>0</v>
      </c>
      <c r="E106" s="103">
        <v>0</v>
      </c>
      <c r="F106" s="62">
        <v>0</v>
      </c>
      <c r="G106" s="107">
        <v>0</v>
      </c>
      <c r="H106" s="62">
        <v>0</v>
      </c>
      <c r="I106" s="62">
        <v>0</v>
      </c>
      <c r="J106" s="62">
        <v>0</v>
      </c>
      <c r="K106" s="62">
        <v>0</v>
      </c>
      <c r="L106" s="62">
        <v>0</v>
      </c>
      <c r="M106" s="62">
        <v>0</v>
      </c>
      <c r="N106" s="62">
        <v>0</v>
      </c>
      <c r="O106" s="62">
        <v>0</v>
      </c>
      <c r="P106" s="269">
        <v>0</v>
      </c>
    </row>
    <row r="107" spans="1:46" s="30" customFormat="1" x14ac:dyDescent="0.35">
      <c r="A107" s="83">
        <v>32349</v>
      </c>
      <c r="B107" s="40" t="s">
        <v>101</v>
      </c>
      <c r="C107" s="113">
        <v>6500</v>
      </c>
      <c r="D107" s="62">
        <v>0</v>
      </c>
      <c r="E107" s="103">
        <v>6500</v>
      </c>
      <c r="F107" s="62">
        <v>0</v>
      </c>
      <c r="G107" s="107">
        <v>0</v>
      </c>
      <c r="H107" s="62">
        <v>0</v>
      </c>
      <c r="I107" s="62">
        <v>0</v>
      </c>
      <c r="J107" s="62">
        <v>0</v>
      </c>
      <c r="K107" s="62">
        <v>0</v>
      </c>
      <c r="L107" s="62">
        <v>0</v>
      </c>
      <c r="M107" s="62">
        <v>0</v>
      </c>
      <c r="N107" s="62">
        <v>0</v>
      </c>
      <c r="O107" s="62">
        <v>0</v>
      </c>
      <c r="P107" s="269">
        <v>0</v>
      </c>
    </row>
    <row r="108" spans="1:46" s="35" customFormat="1" x14ac:dyDescent="0.35">
      <c r="A108" s="81">
        <v>3235</v>
      </c>
      <c r="B108" s="36" t="s">
        <v>59</v>
      </c>
      <c r="C108" s="112">
        <v>24400</v>
      </c>
      <c r="D108" s="60">
        <v>0</v>
      </c>
      <c r="E108" s="102">
        <f>E109+E110</f>
        <v>10800</v>
      </c>
      <c r="F108" s="60">
        <v>0</v>
      </c>
      <c r="G108" s="106">
        <f>G109+G110+G111+G112+G113</f>
        <v>13600</v>
      </c>
      <c r="H108" s="60">
        <v>0</v>
      </c>
      <c r="I108" s="60">
        <v>0</v>
      </c>
      <c r="J108" s="60">
        <v>0</v>
      </c>
      <c r="K108" s="60">
        <v>0</v>
      </c>
      <c r="L108" s="60">
        <v>0</v>
      </c>
      <c r="M108" s="60">
        <v>0</v>
      </c>
      <c r="N108" s="60">
        <v>0</v>
      </c>
      <c r="O108" s="60">
        <v>0</v>
      </c>
      <c r="P108" s="267">
        <v>0</v>
      </c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</row>
    <row r="109" spans="1:46" x14ac:dyDescent="0.35">
      <c r="A109" s="82">
        <v>32352</v>
      </c>
      <c r="B109" s="38" t="s">
        <v>102</v>
      </c>
      <c r="C109" s="113">
        <v>12500</v>
      </c>
      <c r="D109" s="63">
        <v>0</v>
      </c>
      <c r="E109" s="63">
        <v>10000</v>
      </c>
      <c r="F109" s="63">
        <v>0</v>
      </c>
      <c r="G109" s="107">
        <v>2500</v>
      </c>
      <c r="H109" s="63">
        <v>0</v>
      </c>
      <c r="I109" s="63">
        <v>0</v>
      </c>
      <c r="J109" s="63">
        <v>0</v>
      </c>
      <c r="K109" s="63">
        <v>0</v>
      </c>
      <c r="L109" s="63">
        <v>0</v>
      </c>
      <c r="M109" s="63">
        <v>0</v>
      </c>
      <c r="N109" s="63">
        <v>0</v>
      </c>
      <c r="O109" s="63">
        <v>0</v>
      </c>
      <c r="P109" s="258">
        <v>0</v>
      </c>
    </row>
    <row r="110" spans="1:46" x14ac:dyDescent="0.35">
      <c r="A110" s="82">
        <v>32353</v>
      </c>
      <c r="B110" s="38" t="s">
        <v>103</v>
      </c>
      <c r="C110" s="113">
        <v>3800</v>
      </c>
      <c r="D110" s="63">
        <v>0</v>
      </c>
      <c r="E110" s="63">
        <v>800</v>
      </c>
      <c r="F110" s="63">
        <v>0</v>
      </c>
      <c r="G110" s="107">
        <v>3000</v>
      </c>
      <c r="H110" s="63">
        <v>0</v>
      </c>
      <c r="I110" s="63">
        <v>0</v>
      </c>
      <c r="J110" s="63">
        <v>0</v>
      </c>
      <c r="K110" s="63">
        <v>0</v>
      </c>
      <c r="L110" s="63">
        <v>0</v>
      </c>
      <c r="M110" s="63">
        <v>0</v>
      </c>
      <c r="N110" s="63">
        <v>0</v>
      </c>
      <c r="O110" s="63">
        <v>0</v>
      </c>
      <c r="P110" s="258">
        <v>0</v>
      </c>
    </row>
    <row r="111" spans="1:46" x14ac:dyDescent="0.35">
      <c r="A111" s="82">
        <v>32354</v>
      </c>
      <c r="B111" s="38" t="s">
        <v>153</v>
      </c>
      <c r="C111" s="113">
        <v>1500</v>
      </c>
      <c r="D111" s="63">
        <v>0</v>
      </c>
      <c r="E111" s="63">
        <v>0</v>
      </c>
      <c r="F111" s="63">
        <v>0</v>
      </c>
      <c r="G111" s="107">
        <v>1500</v>
      </c>
      <c r="H111" s="63">
        <v>0</v>
      </c>
      <c r="I111" s="63">
        <v>0</v>
      </c>
      <c r="J111" s="63">
        <v>0</v>
      </c>
      <c r="K111" s="63">
        <v>0</v>
      </c>
      <c r="L111" s="63">
        <v>0</v>
      </c>
      <c r="M111" s="63">
        <v>0</v>
      </c>
      <c r="N111" s="63">
        <v>0</v>
      </c>
      <c r="O111" s="63">
        <v>0</v>
      </c>
      <c r="P111" s="258">
        <v>0</v>
      </c>
    </row>
    <row r="112" spans="1:46" ht="33.75" customHeight="1" x14ac:dyDescent="0.35">
      <c r="A112" s="82">
        <v>32355</v>
      </c>
      <c r="B112" s="39" t="s">
        <v>135</v>
      </c>
      <c r="C112" s="113">
        <v>4600</v>
      </c>
      <c r="D112" s="63">
        <v>0</v>
      </c>
      <c r="E112" s="63">
        <v>0</v>
      </c>
      <c r="F112" s="63">
        <v>0</v>
      </c>
      <c r="G112" s="107">
        <v>4600</v>
      </c>
      <c r="H112" s="63">
        <v>0</v>
      </c>
      <c r="I112" s="63">
        <v>0</v>
      </c>
      <c r="J112" s="63">
        <v>0</v>
      </c>
      <c r="K112" s="63">
        <v>0</v>
      </c>
      <c r="L112" s="63">
        <v>0</v>
      </c>
      <c r="M112" s="63">
        <v>0</v>
      </c>
      <c r="N112" s="63">
        <v>0</v>
      </c>
      <c r="O112" s="63">
        <v>0</v>
      </c>
      <c r="P112" s="258">
        <v>0</v>
      </c>
    </row>
    <row r="113" spans="1:46" x14ac:dyDescent="0.35">
      <c r="A113" s="82">
        <v>32359</v>
      </c>
      <c r="B113" s="38" t="s">
        <v>131</v>
      </c>
      <c r="C113" s="113">
        <v>2000</v>
      </c>
      <c r="D113" s="63">
        <v>0</v>
      </c>
      <c r="E113" s="63">
        <v>0</v>
      </c>
      <c r="F113" s="63">
        <v>0</v>
      </c>
      <c r="G113" s="107">
        <v>2000</v>
      </c>
      <c r="H113" s="63">
        <v>0</v>
      </c>
      <c r="I113" s="63">
        <v>0</v>
      </c>
      <c r="J113" s="63">
        <v>0</v>
      </c>
      <c r="K113" s="63">
        <v>0</v>
      </c>
      <c r="L113" s="63">
        <v>0</v>
      </c>
      <c r="M113" s="63">
        <v>0</v>
      </c>
      <c r="N113" s="63">
        <v>0</v>
      </c>
      <c r="O113" s="63">
        <v>0</v>
      </c>
      <c r="P113" s="258">
        <v>0</v>
      </c>
    </row>
    <row r="114" spans="1:46" s="35" customFormat="1" x14ac:dyDescent="0.35">
      <c r="A114" s="81">
        <v>3236</v>
      </c>
      <c r="B114" s="36" t="s">
        <v>39</v>
      </c>
      <c r="C114" s="112">
        <v>1700</v>
      </c>
      <c r="D114" s="60">
        <v>0</v>
      </c>
      <c r="E114" s="102">
        <v>0</v>
      </c>
      <c r="F114" s="60">
        <v>0</v>
      </c>
      <c r="G114" s="106">
        <f>G115</f>
        <v>1700</v>
      </c>
      <c r="H114" s="60">
        <v>0</v>
      </c>
      <c r="I114" s="60">
        <v>0</v>
      </c>
      <c r="J114" s="60">
        <v>0</v>
      </c>
      <c r="K114" s="60">
        <v>0</v>
      </c>
      <c r="L114" s="60">
        <v>0</v>
      </c>
      <c r="M114" s="60">
        <v>0</v>
      </c>
      <c r="N114" s="60">
        <v>0</v>
      </c>
      <c r="O114" s="60">
        <v>0</v>
      </c>
      <c r="P114" s="267">
        <v>0</v>
      </c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</row>
    <row r="115" spans="1:46" x14ac:dyDescent="0.35">
      <c r="A115" s="82">
        <v>32361</v>
      </c>
      <c r="B115" s="38" t="s">
        <v>104</v>
      </c>
      <c r="C115" s="113">
        <v>1700</v>
      </c>
      <c r="D115" s="63">
        <v>0</v>
      </c>
      <c r="E115" s="63">
        <v>0</v>
      </c>
      <c r="F115" s="63">
        <v>0</v>
      </c>
      <c r="G115" s="107">
        <v>1700</v>
      </c>
      <c r="H115" s="63">
        <v>0</v>
      </c>
      <c r="I115" s="63">
        <v>0</v>
      </c>
      <c r="J115" s="63">
        <v>0</v>
      </c>
      <c r="K115" s="63">
        <v>0</v>
      </c>
      <c r="L115" s="63">
        <v>0</v>
      </c>
      <c r="M115" s="63">
        <v>0</v>
      </c>
      <c r="N115" s="63">
        <v>0</v>
      </c>
      <c r="O115" s="63">
        <v>0</v>
      </c>
      <c r="P115" s="258">
        <v>0</v>
      </c>
    </row>
    <row r="116" spans="1:46" x14ac:dyDescent="0.35">
      <c r="A116" s="170">
        <v>32363</v>
      </c>
      <c r="B116" s="171" t="s">
        <v>191</v>
      </c>
      <c r="C116" s="113">
        <v>0</v>
      </c>
      <c r="D116" s="63">
        <v>0</v>
      </c>
      <c r="E116" s="63">
        <v>0</v>
      </c>
      <c r="F116" s="63">
        <v>0</v>
      </c>
      <c r="G116" s="107">
        <v>0</v>
      </c>
      <c r="H116" s="63">
        <v>0</v>
      </c>
      <c r="I116" s="63">
        <v>0</v>
      </c>
      <c r="J116" s="63">
        <v>0</v>
      </c>
      <c r="K116" s="63">
        <v>0</v>
      </c>
      <c r="L116" s="63">
        <v>0</v>
      </c>
      <c r="M116" s="63">
        <v>0</v>
      </c>
      <c r="N116" s="63">
        <v>0</v>
      </c>
      <c r="O116" s="63">
        <v>0</v>
      </c>
      <c r="P116" s="258">
        <v>0</v>
      </c>
    </row>
    <row r="117" spans="1:46" s="35" customFormat="1" x14ac:dyDescent="0.35">
      <c r="A117" s="81">
        <v>3237</v>
      </c>
      <c r="B117" s="36" t="s">
        <v>40</v>
      </c>
      <c r="C117" s="112">
        <v>25200</v>
      </c>
      <c r="D117" s="60">
        <f>D119+D122</f>
        <v>9000</v>
      </c>
      <c r="E117" s="102">
        <v>0</v>
      </c>
      <c r="F117" s="60">
        <v>0</v>
      </c>
      <c r="G117" s="106">
        <f>G119+G120</f>
        <v>1200</v>
      </c>
      <c r="H117" s="60">
        <v>0</v>
      </c>
      <c r="I117" s="104">
        <f>I119</f>
        <v>15000</v>
      </c>
      <c r="J117" s="60">
        <v>0</v>
      </c>
      <c r="K117" s="60">
        <v>0</v>
      </c>
      <c r="L117" s="60">
        <v>0</v>
      </c>
      <c r="M117" s="60">
        <v>0</v>
      </c>
      <c r="N117" s="60">
        <v>0</v>
      </c>
      <c r="O117" s="60">
        <v>0</v>
      </c>
      <c r="P117" s="267">
        <v>0</v>
      </c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</row>
    <row r="118" spans="1:46" x14ac:dyDescent="0.35">
      <c r="A118" s="82">
        <v>32371</v>
      </c>
      <c r="B118" s="38" t="s">
        <v>105</v>
      </c>
      <c r="C118" s="113">
        <v>0</v>
      </c>
      <c r="D118" s="63">
        <v>0</v>
      </c>
      <c r="E118" s="63">
        <v>0</v>
      </c>
      <c r="F118" s="63">
        <v>0</v>
      </c>
      <c r="G118" s="107">
        <v>0</v>
      </c>
      <c r="H118" s="63">
        <v>0</v>
      </c>
      <c r="I118" s="56">
        <v>0</v>
      </c>
      <c r="J118" s="63">
        <v>0</v>
      </c>
      <c r="K118" s="63">
        <v>0</v>
      </c>
      <c r="L118" s="63">
        <v>0</v>
      </c>
      <c r="M118" s="63">
        <v>0</v>
      </c>
      <c r="N118" s="63">
        <v>0</v>
      </c>
      <c r="O118" s="63">
        <v>0</v>
      </c>
      <c r="P118" s="258">
        <v>0</v>
      </c>
    </row>
    <row r="119" spans="1:46" x14ac:dyDescent="0.35">
      <c r="A119" s="82">
        <v>32372</v>
      </c>
      <c r="B119" s="38" t="s">
        <v>106</v>
      </c>
      <c r="C119" s="113">
        <v>22000</v>
      </c>
      <c r="D119" s="63">
        <v>6000</v>
      </c>
      <c r="E119" s="63">
        <v>0</v>
      </c>
      <c r="F119" s="63">
        <v>0</v>
      </c>
      <c r="G119" s="107">
        <v>1000</v>
      </c>
      <c r="H119" s="63">
        <v>0</v>
      </c>
      <c r="I119" s="56">
        <v>15000</v>
      </c>
      <c r="J119" s="63">
        <v>0</v>
      </c>
      <c r="K119" s="63">
        <v>0</v>
      </c>
      <c r="L119" s="63">
        <v>0</v>
      </c>
      <c r="M119" s="63">
        <v>0</v>
      </c>
      <c r="N119" s="63">
        <v>0</v>
      </c>
      <c r="O119" s="63">
        <v>0</v>
      </c>
      <c r="P119" s="258">
        <v>0</v>
      </c>
    </row>
    <row r="120" spans="1:46" x14ac:dyDescent="0.35">
      <c r="A120" s="82">
        <v>32373</v>
      </c>
      <c r="B120" s="38" t="s">
        <v>107</v>
      </c>
      <c r="C120" s="113">
        <v>200</v>
      </c>
      <c r="D120" s="63">
        <v>0</v>
      </c>
      <c r="E120" s="63">
        <v>0</v>
      </c>
      <c r="F120" s="63">
        <v>0</v>
      </c>
      <c r="G120" s="107">
        <v>200</v>
      </c>
      <c r="H120" s="63">
        <v>0</v>
      </c>
      <c r="I120" s="56">
        <v>0</v>
      </c>
      <c r="J120" s="63">
        <v>0</v>
      </c>
      <c r="K120" s="63">
        <v>0</v>
      </c>
      <c r="L120" s="63">
        <v>0</v>
      </c>
      <c r="M120" s="63">
        <v>0</v>
      </c>
      <c r="N120" s="63">
        <v>0</v>
      </c>
      <c r="O120" s="63">
        <v>0</v>
      </c>
      <c r="P120" s="258">
        <v>0</v>
      </c>
    </row>
    <row r="121" spans="1:46" x14ac:dyDescent="0.35">
      <c r="A121" s="82">
        <v>32377</v>
      </c>
      <c r="B121" s="38" t="s">
        <v>152</v>
      </c>
      <c r="C121" s="113">
        <v>0</v>
      </c>
      <c r="D121" s="63">
        <v>0</v>
      </c>
      <c r="E121" s="63">
        <v>0</v>
      </c>
      <c r="F121" s="63">
        <v>0</v>
      </c>
      <c r="G121" s="107">
        <v>0</v>
      </c>
      <c r="H121" s="63">
        <v>0</v>
      </c>
      <c r="I121" s="56">
        <v>0</v>
      </c>
      <c r="J121" s="63">
        <v>0</v>
      </c>
      <c r="K121" s="63">
        <v>0</v>
      </c>
      <c r="L121" s="63">
        <v>0</v>
      </c>
      <c r="M121" s="63">
        <v>0</v>
      </c>
      <c r="N121" s="63">
        <v>0</v>
      </c>
      <c r="O121" s="63">
        <v>0</v>
      </c>
      <c r="P121" s="258">
        <v>0</v>
      </c>
    </row>
    <row r="122" spans="1:46" ht="19.5" customHeight="1" x14ac:dyDescent="0.35">
      <c r="A122" s="82">
        <v>32379</v>
      </c>
      <c r="B122" s="38" t="s">
        <v>108</v>
      </c>
      <c r="C122" s="113">
        <v>3000</v>
      </c>
      <c r="D122" s="63">
        <v>3000</v>
      </c>
      <c r="E122" s="63">
        <v>0</v>
      </c>
      <c r="F122" s="63">
        <v>0</v>
      </c>
      <c r="G122" s="107">
        <v>0</v>
      </c>
      <c r="H122" s="63">
        <v>0</v>
      </c>
      <c r="I122" s="56">
        <v>0</v>
      </c>
      <c r="J122" s="63">
        <v>0</v>
      </c>
      <c r="K122" s="63">
        <v>0</v>
      </c>
      <c r="L122" s="63">
        <v>0</v>
      </c>
      <c r="M122" s="63">
        <v>0</v>
      </c>
      <c r="N122" s="63">
        <v>0</v>
      </c>
      <c r="O122" s="63">
        <v>0</v>
      </c>
      <c r="P122" s="258">
        <v>0</v>
      </c>
    </row>
    <row r="123" spans="1:46" s="35" customFormat="1" x14ac:dyDescent="0.35">
      <c r="A123" s="81">
        <v>3238</v>
      </c>
      <c r="B123" s="36" t="s">
        <v>41</v>
      </c>
      <c r="C123" s="112">
        <v>4300</v>
      </c>
      <c r="D123" s="60">
        <f>D126</f>
        <v>4000</v>
      </c>
      <c r="E123" s="102">
        <v>0</v>
      </c>
      <c r="F123" s="60">
        <v>0</v>
      </c>
      <c r="G123" s="106">
        <f>G126</f>
        <v>300</v>
      </c>
      <c r="H123" s="60">
        <v>0</v>
      </c>
      <c r="I123" s="104">
        <v>0</v>
      </c>
      <c r="J123" s="60">
        <v>0</v>
      </c>
      <c r="K123" s="60">
        <v>0</v>
      </c>
      <c r="L123" s="60">
        <v>0</v>
      </c>
      <c r="M123" s="60">
        <v>0</v>
      </c>
      <c r="N123" s="60">
        <v>0</v>
      </c>
      <c r="O123" s="60">
        <v>0</v>
      </c>
      <c r="P123" s="267">
        <v>0</v>
      </c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</row>
    <row r="124" spans="1:46" s="30" customFormat="1" x14ac:dyDescent="0.35">
      <c r="A124" s="83">
        <v>32381</v>
      </c>
      <c r="B124" s="40" t="s">
        <v>130</v>
      </c>
      <c r="C124" s="113">
        <v>0</v>
      </c>
      <c r="D124" s="62">
        <v>0</v>
      </c>
      <c r="E124" s="103">
        <v>0</v>
      </c>
      <c r="F124" s="62">
        <v>0</v>
      </c>
      <c r="G124" s="107">
        <v>0</v>
      </c>
      <c r="H124" s="62">
        <v>0</v>
      </c>
      <c r="I124" s="115">
        <v>0</v>
      </c>
      <c r="J124" s="62">
        <v>0</v>
      </c>
      <c r="K124" s="62">
        <v>0</v>
      </c>
      <c r="L124" s="62">
        <v>0</v>
      </c>
      <c r="M124" s="62">
        <v>0</v>
      </c>
      <c r="N124" s="62">
        <v>0</v>
      </c>
      <c r="O124" s="62">
        <v>0</v>
      </c>
      <c r="P124" s="269">
        <v>0</v>
      </c>
    </row>
    <row r="125" spans="1:46" x14ac:dyDescent="0.35">
      <c r="A125" s="82">
        <v>32382</v>
      </c>
      <c r="B125" s="38" t="s">
        <v>109</v>
      </c>
      <c r="C125" s="113">
        <v>0</v>
      </c>
      <c r="D125" s="63">
        <v>0</v>
      </c>
      <c r="E125" s="63">
        <v>0</v>
      </c>
      <c r="F125" s="63">
        <v>0</v>
      </c>
      <c r="G125" s="107">
        <v>0</v>
      </c>
      <c r="H125" s="63">
        <v>0</v>
      </c>
      <c r="I125" s="56">
        <v>0</v>
      </c>
      <c r="J125" s="63">
        <v>0</v>
      </c>
      <c r="K125" s="63">
        <v>0</v>
      </c>
      <c r="L125" s="63">
        <v>0</v>
      </c>
      <c r="M125" s="63">
        <v>0</v>
      </c>
      <c r="N125" s="63">
        <v>0</v>
      </c>
      <c r="O125" s="63">
        <v>0</v>
      </c>
      <c r="P125" s="258">
        <v>0</v>
      </c>
    </row>
    <row r="126" spans="1:46" x14ac:dyDescent="0.35">
      <c r="A126" s="82">
        <v>32389</v>
      </c>
      <c r="B126" s="38" t="s">
        <v>110</v>
      </c>
      <c r="C126" s="113">
        <v>4300</v>
      </c>
      <c r="D126" s="63">
        <v>4000</v>
      </c>
      <c r="E126" s="63">
        <v>0</v>
      </c>
      <c r="F126" s="63">
        <v>0</v>
      </c>
      <c r="G126" s="107">
        <v>300</v>
      </c>
      <c r="H126" s="63">
        <v>0</v>
      </c>
      <c r="I126" s="56">
        <v>0</v>
      </c>
      <c r="J126" s="63">
        <v>0</v>
      </c>
      <c r="K126" s="63">
        <v>0</v>
      </c>
      <c r="L126" s="63">
        <v>0</v>
      </c>
      <c r="M126" s="63">
        <v>0</v>
      </c>
      <c r="N126" s="63">
        <v>0</v>
      </c>
      <c r="O126" s="63">
        <v>0</v>
      </c>
      <c r="P126" s="258">
        <v>0</v>
      </c>
    </row>
    <row r="127" spans="1:46" s="35" customFormat="1" x14ac:dyDescent="0.35">
      <c r="A127" s="81">
        <v>3239</v>
      </c>
      <c r="B127" s="36" t="s">
        <v>42</v>
      </c>
      <c r="C127" s="112">
        <v>5750</v>
      </c>
      <c r="D127" s="60">
        <f>D129</f>
        <v>2000</v>
      </c>
      <c r="E127" s="102">
        <v>0</v>
      </c>
      <c r="F127" s="60">
        <v>0</v>
      </c>
      <c r="G127" s="106">
        <f>G128+G130+G133</f>
        <v>3750</v>
      </c>
      <c r="H127" s="60">
        <v>0</v>
      </c>
      <c r="I127" s="102">
        <v>0</v>
      </c>
      <c r="J127" s="60">
        <v>0</v>
      </c>
      <c r="K127" s="60">
        <v>0</v>
      </c>
      <c r="L127" s="60">
        <v>0</v>
      </c>
      <c r="M127" s="60">
        <v>0</v>
      </c>
      <c r="N127" s="60">
        <v>0</v>
      </c>
      <c r="O127" s="60">
        <v>0</v>
      </c>
      <c r="P127" s="267">
        <v>0</v>
      </c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</row>
    <row r="128" spans="1:46" ht="40.5" customHeight="1" x14ac:dyDescent="0.35">
      <c r="A128" s="82">
        <v>32391</v>
      </c>
      <c r="B128" s="39" t="s">
        <v>118</v>
      </c>
      <c r="C128" s="113">
        <v>2000</v>
      </c>
      <c r="D128" s="63">
        <v>0</v>
      </c>
      <c r="E128" s="63">
        <v>0</v>
      </c>
      <c r="F128" s="63">
        <v>0</v>
      </c>
      <c r="G128" s="107">
        <v>2000</v>
      </c>
      <c r="H128" s="63">
        <v>0</v>
      </c>
      <c r="I128" s="63">
        <v>0</v>
      </c>
      <c r="J128" s="63">
        <v>0</v>
      </c>
      <c r="K128" s="63">
        <v>0</v>
      </c>
      <c r="L128" s="63">
        <v>0</v>
      </c>
      <c r="M128" s="63">
        <v>0</v>
      </c>
      <c r="N128" s="63">
        <v>0</v>
      </c>
      <c r="O128" s="63">
        <v>0</v>
      </c>
      <c r="P128" s="258">
        <v>0</v>
      </c>
    </row>
    <row r="129" spans="1:46" x14ac:dyDescent="0.35">
      <c r="A129" s="82">
        <v>32392</v>
      </c>
      <c r="B129" s="38" t="s">
        <v>111</v>
      </c>
      <c r="C129" s="113">
        <v>2000</v>
      </c>
      <c r="D129" s="63">
        <v>2000</v>
      </c>
      <c r="E129" s="63">
        <v>0</v>
      </c>
      <c r="F129" s="63">
        <v>0</v>
      </c>
      <c r="G129" s="107">
        <v>0</v>
      </c>
      <c r="H129" s="63">
        <v>0</v>
      </c>
      <c r="I129" s="63">
        <v>0</v>
      </c>
      <c r="J129" s="63">
        <v>0</v>
      </c>
      <c r="K129" s="63">
        <v>0</v>
      </c>
      <c r="L129" s="63">
        <v>0</v>
      </c>
      <c r="M129" s="63">
        <v>0</v>
      </c>
      <c r="N129" s="63">
        <v>0</v>
      </c>
      <c r="O129" s="63">
        <v>0</v>
      </c>
      <c r="P129" s="258">
        <v>0</v>
      </c>
    </row>
    <row r="130" spans="1:46" x14ac:dyDescent="0.35">
      <c r="A130" s="82">
        <v>32394</v>
      </c>
      <c r="B130" s="38" t="s">
        <v>129</v>
      </c>
      <c r="C130" s="113">
        <v>250</v>
      </c>
      <c r="D130" s="63">
        <v>0</v>
      </c>
      <c r="E130" s="63">
        <v>0</v>
      </c>
      <c r="F130" s="63">
        <v>0</v>
      </c>
      <c r="G130" s="107">
        <v>250</v>
      </c>
      <c r="H130" s="63">
        <v>0</v>
      </c>
      <c r="I130" s="63">
        <v>0</v>
      </c>
      <c r="J130" s="63">
        <v>0</v>
      </c>
      <c r="K130" s="63">
        <v>0</v>
      </c>
      <c r="L130" s="63">
        <v>0</v>
      </c>
      <c r="M130" s="63">
        <v>0</v>
      </c>
      <c r="N130" s="63">
        <v>0</v>
      </c>
      <c r="O130" s="63">
        <v>0</v>
      </c>
      <c r="P130" s="258">
        <v>0</v>
      </c>
    </row>
    <row r="131" spans="1:46" x14ac:dyDescent="0.35">
      <c r="A131" s="82">
        <v>32395</v>
      </c>
      <c r="B131" s="38" t="s">
        <v>136</v>
      </c>
      <c r="C131" s="113">
        <v>0</v>
      </c>
      <c r="D131" s="63">
        <v>0</v>
      </c>
      <c r="E131" s="63">
        <v>0</v>
      </c>
      <c r="F131" s="63">
        <v>0</v>
      </c>
      <c r="G131" s="107">
        <v>0</v>
      </c>
      <c r="H131" s="63">
        <v>0</v>
      </c>
      <c r="I131" s="63">
        <v>0</v>
      </c>
      <c r="J131" s="63">
        <v>0</v>
      </c>
      <c r="K131" s="63">
        <v>0</v>
      </c>
      <c r="L131" s="63">
        <v>0</v>
      </c>
      <c r="M131" s="63">
        <v>0</v>
      </c>
      <c r="N131" s="63">
        <v>0</v>
      </c>
      <c r="O131" s="63">
        <v>0</v>
      </c>
      <c r="P131" s="258">
        <v>0</v>
      </c>
    </row>
    <row r="132" spans="1:46" x14ac:dyDescent="0.35">
      <c r="A132" s="82">
        <v>32396</v>
      </c>
      <c r="B132" s="38" t="s">
        <v>112</v>
      </c>
      <c r="C132" s="113">
        <v>0</v>
      </c>
      <c r="D132" s="63">
        <v>0</v>
      </c>
      <c r="E132" s="63">
        <v>0</v>
      </c>
      <c r="F132" s="63">
        <v>0</v>
      </c>
      <c r="G132" s="107">
        <v>0</v>
      </c>
      <c r="H132" s="63">
        <v>0</v>
      </c>
      <c r="I132" s="63">
        <v>0</v>
      </c>
      <c r="J132" s="63">
        <v>0</v>
      </c>
      <c r="K132" s="63">
        <v>0</v>
      </c>
      <c r="L132" s="63">
        <v>0</v>
      </c>
      <c r="M132" s="63">
        <v>0</v>
      </c>
      <c r="N132" s="63">
        <v>0</v>
      </c>
      <c r="O132" s="63">
        <v>0</v>
      </c>
      <c r="P132" s="258">
        <v>0</v>
      </c>
    </row>
    <row r="133" spans="1:46" ht="18.600000000000001" thickBot="1" x14ac:dyDescent="0.4">
      <c r="A133" s="80">
        <v>32399</v>
      </c>
      <c r="B133" s="34" t="s">
        <v>113</v>
      </c>
      <c r="C133" s="111">
        <v>1500</v>
      </c>
      <c r="D133" s="64">
        <v>0</v>
      </c>
      <c r="E133" s="64">
        <v>0</v>
      </c>
      <c r="F133" s="64">
        <v>0</v>
      </c>
      <c r="G133" s="109">
        <v>1500</v>
      </c>
      <c r="H133" s="64">
        <v>0</v>
      </c>
      <c r="I133" s="64">
        <v>0</v>
      </c>
      <c r="J133" s="64">
        <v>0</v>
      </c>
      <c r="K133" s="64">
        <v>0</v>
      </c>
      <c r="L133" s="64">
        <v>0</v>
      </c>
      <c r="M133" s="64">
        <v>0</v>
      </c>
      <c r="N133" s="64">
        <v>0</v>
      </c>
      <c r="O133" s="64">
        <v>0</v>
      </c>
      <c r="P133" s="259">
        <v>0</v>
      </c>
    </row>
    <row r="134" spans="1:46" s="31" customFormat="1" thickBot="1" x14ac:dyDescent="0.35">
      <c r="A134" s="65">
        <v>324</v>
      </c>
      <c r="B134" s="66" t="s">
        <v>25</v>
      </c>
      <c r="C134" s="165">
        <v>8970</v>
      </c>
      <c r="D134" s="67">
        <f>D135</f>
        <v>4000</v>
      </c>
      <c r="E134" s="105">
        <f>E135</f>
        <v>1470</v>
      </c>
      <c r="F134" s="67">
        <v>0</v>
      </c>
      <c r="G134" s="166">
        <f>G135</f>
        <v>3500</v>
      </c>
      <c r="H134" s="67">
        <v>0</v>
      </c>
      <c r="I134" s="105">
        <v>0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256">
        <v>0</v>
      </c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  <c r="AT134" s="32"/>
    </row>
    <row r="135" spans="1:46" s="35" customFormat="1" x14ac:dyDescent="0.35">
      <c r="A135" s="191">
        <v>3241</v>
      </c>
      <c r="B135" s="204" t="s">
        <v>25</v>
      </c>
      <c r="C135" s="193">
        <v>8970</v>
      </c>
      <c r="D135" s="202">
        <f>D137</f>
        <v>4000</v>
      </c>
      <c r="E135" s="201">
        <f>E137</f>
        <v>1470</v>
      </c>
      <c r="F135" s="202">
        <v>0</v>
      </c>
      <c r="G135" s="197">
        <f>G136+G137</f>
        <v>3500</v>
      </c>
      <c r="H135" s="202">
        <v>0</v>
      </c>
      <c r="I135" s="201">
        <v>0</v>
      </c>
      <c r="J135" s="202">
        <v>0</v>
      </c>
      <c r="K135" s="202">
        <v>0</v>
      </c>
      <c r="L135" s="202">
        <v>0</v>
      </c>
      <c r="M135" s="202">
        <v>0</v>
      </c>
      <c r="N135" s="202">
        <v>0</v>
      </c>
      <c r="O135" s="202">
        <v>0</v>
      </c>
      <c r="P135" s="268">
        <v>0</v>
      </c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</row>
    <row r="136" spans="1:46" x14ac:dyDescent="0.35">
      <c r="A136" s="82">
        <v>32411</v>
      </c>
      <c r="B136" s="38" t="s">
        <v>119</v>
      </c>
      <c r="C136" s="113">
        <v>1000</v>
      </c>
      <c r="D136" s="63">
        <v>0</v>
      </c>
      <c r="E136" s="63">
        <v>0</v>
      </c>
      <c r="F136" s="63">
        <v>0</v>
      </c>
      <c r="G136" s="107">
        <v>1000</v>
      </c>
      <c r="H136" s="63">
        <v>0</v>
      </c>
      <c r="I136" s="63">
        <v>0</v>
      </c>
      <c r="J136" s="63">
        <v>0</v>
      </c>
      <c r="K136" s="63">
        <v>0</v>
      </c>
      <c r="L136" s="63">
        <v>0</v>
      </c>
      <c r="M136" s="63">
        <v>0</v>
      </c>
      <c r="N136" s="63">
        <v>0</v>
      </c>
      <c r="O136" s="63">
        <v>0</v>
      </c>
      <c r="P136" s="258">
        <v>0</v>
      </c>
    </row>
    <row r="137" spans="1:46" ht="18.600000000000001" thickBot="1" x14ac:dyDescent="0.4">
      <c r="A137" s="80">
        <v>32412</v>
      </c>
      <c r="B137" s="34" t="s">
        <v>128</v>
      </c>
      <c r="C137" s="111">
        <v>7970</v>
      </c>
      <c r="D137" s="64">
        <v>4000</v>
      </c>
      <c r="E137" s="64">
        <v>1470</v>
      </c>
      <c r="F137" s="64">
        <v>0</v>
      </c>
      <c r="G137" s="109">
        <v>2500</v>
      </c>
      <c r="H137" s="64">
        <v>0</v>
      </c>
      <c r="I137" s="64">
        <v>0</v>
      </c>
      <c r="J137" s="64">
        <v>0</v>
      </c>
      <c r="K137" s="64">
        <v>0</v>
      </c>
      <c r="L137" s="64">
        <v>0</v>
      </c>
      <c r="M137" s="64">
        <v>0</v>
      </c>
      <c r="N137" s="64">
        <v>0</v>
      </c>
      <c r="O137" s="64">
        <v>0</v>
      </c>
      <c r="P137" s="259">
        <v>0</v>
      </c>
    </row>
    <row r="138" spans="1:46" s="31" customFormat="1" ht="35.4" thickBot="1" x14ac:dyDescent="0.35">
      <c r="A138" s="65">
        <v>329</v>
      </c>
      <c r="B138" s="198" t="s">
        <v>2</v>
      </c>
      <c r="C138" s="165">
        <v>10600</v>
      </c>
      <c r="D138" s="67">
        <v>0</v>
      </c>
      <c r="E138" s="67">
        <v>0</v>
      </c>
      <c r="F138" s="67">
        <v>0</v>
      </c>
      <c r="G138" s="166">
        <f>G139+G143+G145+G147+G154</f>
        <v>6100</v>
      </c>
      <c r="H138" s="67">
        <v>0</v>
      </c>
      <c r="I138" s="105">
        <f>I147</f>
        <v>4500</v>
      </c>
      <c r="J138" s="67">
        <v>0</v>
      </c>
      <c r="K138" s="67">
        <v>0</v>
      </c>
      <c r="L138" s="67">
        <v>0</v>
      </c>
      <c r="M138" s="67">
        <v>0</v>
      </c>
      <c r="N138" s="67">
        <v>0</v>
      </c>
      <c r="O138" s="67">
        <v>0</v>
      </c>
      <c r="P138" s="256">
        <v>0</v>
      </c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</row>
    <row r="139" spans="1:46" s="43" customFormat="1" ht="17.399999999999999" x14ac:dyDescent="0.3">
      <c r="A139" s="191">
        <v>3292</v>
      </c>
      <c r="B139" s="192" t="s">
        <v>52</v>
      </c>
      <c r="C139" s="193">
        <v>1900</v>
      </c>
      <c r="D139" s="202">
        <v>0</v>
      </c>
      <c r="E139" s="202">
        <v>0</v>
      </c>
      <c r="F139" s="202">
        <v>0</v>
      </c>
      <c r="G139" s="197">
        <f>G140+G141</f>
        <v>1900</v>
      </c>
      <c r="H139" s="202">
        <v>0</v>
      </c>
      <c r="I139" s="201">
        <v>0</v>
      </c>
      <c r="J139" s="202">
        <v>0</v>
      </c>
      <c r="K139" s="202">
        <v>0</v>
      </c>
      <c r="L139" s="202">
        <v>0</v>
      </c>
      <c r="M139" s="202">
        <v>0</v>
      </c>
      <c r="N139" s="202">
        <v>0</v>
      </c>
      <c r="O139" s="202">
        <v>0</v>
      </c>
      <c r="P139" s="268">
        <v>0</v>
      </c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</row>
    <row r="140" spans="1:46" s="32" customFormat="1" ht="34.799999999999997" x14ac:dyDescent="0.3">
      <c r="A140" s="83">
        <v>32921</v>
      </c>
      <c r="B140" s="41" t="s">
        <v>126</v>
      </c>
      <c r="C140" s="113">
        <v>1000</v>
      </c>
      <c r="D140" s="62">
        <v>0</v>
      </c>
      <c r="E140" s="62">
        <v>0</v>
      </c>
      <c r="F140" s="62">
        <v>0</v>
      </c>
      <c r="G140" s="107">
        <v>1000</v>
      </c>
      <c r="H140" s="62">
        <v>0</v>
      </c>
      <c r="I140" s="103">
        <v>0</v>
      </c>
      <c r="J140" s="62">
        <v>0</v>
      </c>
      <c r="K140" s="62">
        <v>0</v>
      </c>
      <c r="L140" s="62">
        <v>0</v>
      </c>
      <c r="M140" s="62">
        <v>0</v>
      </c>
      <c r="N140" s="62">
        <v>0</v>
      </c>
      <c r="O140" s="62">
        <v>0</v>
      </c>
      <c r="P140" s="269">
        <v>0</v>
      </c>
    </row>
    <row r="141" spans="1:46" s="32" customFormat="1" ht="17.399999999999999" x14ac:dyDescent="0.3">
      <c r="A141" s="83">
        <v>32922</v>
      </c>
      <c r="B141" s="41" t="s">
        <v>127</v>
      </c>
      <c r="C141" s="113">
        <v>900</v>
      </c>
      <c r="D141" s="62">
        <v>0</v>
      </c>
      <c r="E141" s="62">
        <v>0</v>
      </c>
      <c r="F141" s="62">
        <v>0</v>
      </c>
      <c r="G141" s="107">
        <v>900</v>
      </c>
      <c r="H141" s="62">
        <v>0</v>
      </c>
      <c r="I141" s="103">
        <v>0</v>
      </c>
      <c r="J141" s="62">
        <v>0</v>
      </c>
      <c r="K141" s="62">
        <v>0</v>
      </c>
      <c r="L141" s="62">
        <v>0</v>
      </c>
      <c r="M141" s="62">
        <v>0</v>
      </c>
      <c r="N141" s="62">
        <v>0</v>
      </c>
      <c r="O141" s="62">
        <v>0</v>
      </c>
      <c r="P141" s="269">
        <v>0</v>
      </c>
    </row>
    <row r="142" spans="1:46" s="31" customFormat="1" ht="18" customHeight="1" x14ac:dyDescent="0.3">
      <c r="A142" s="89">
        <v>32923</v>
      </c>
      <c r="B142" s="86" t="s">
        <v>114</v>
      </c>
      <c r="C142" s="113">
        <v>0</v>
      </c>
      <c r="D142" s="87">
        <v>0</v>
      </c>
      <c r="E142" s="87">
        <v>0</v>
      </c>
      <c r="F142" s="87">
        <v>0</v>
      </c>
      <c r="G142" s="107">
        <v>0</v>
      </c>
      <c r="H142" s="63">
        <v>0</v>
      </c>
      <c r="I142" s="87">
        <v>0</v>
      </c>
      <c r="J142" s="63">
        <v>0</v>
      </c>
      <c r="K142" s="63">
        <v>0</v>
      </c>
      <c r="L142" s="63">
        <v>0</v>
      </c>
      <c r="M142" s="63">
        <v>0</v>
      </c>
      <c r="N142" s="63">
        <v>0</v>
      </c>
      <c r="O142" s="63">
        <v>0</v>
      </c>
      <c r="P142" s="258">
        <v>0</v>
      </c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</row>
    <row r="143" spans="1:46" s="43" customFormat="1" ht="17.399999999999999" x14ac:dyDescent="0.3">
      <c r="A143" s="81">
        <v>3293</v>
      </c>
      <c r="B143" s="37" t="s">
        <v>43</v>
      </c>
      <c r="C143" s="112">
        <v>2000</v>
      </c>
      <c r="D143" s="60">
        <v>0</v>
      </c>
      <c r="E143" s="60">
        <v>0</v>
      </c>
      <c r="F143" s="60">
        <v>0</v>
      </c>
      <c r="G143" s="106">
        <f>G144</f>
        <v>2000</v>
      </c>
      <c r="H143" s="60">
        <v>0</v>
      </c>
      <c r="I143" s="102">
        <v>0</v>
      </c>
      <c r="J143" s="60">
        <v>0</v>
      </c>
      <c r="K143" s="60">
        <v>0</v>
      </c>
      <c r="L143" s="60">
        <v>0</v>
      </c>
      <c r="M143" s="60">
        <v>0</v>
      </c>
      <c r="N143" s="60">
        <v>0</v>
      </c>
      <c r="O143" s="60">
        <v>0</v>
      </c>
      <c r="P143" s="267">
        <v>0</v>
      </c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</row>
    <row r="144" spans="1:46" s="31" customFormat="1" ht="17.399999999999999" x14ac:dyDescent="0.3">
      <c r="A144" s="82">
        <v>32931</v>
      </c>
      <c r="B144" s="39" t="s">
        <v>43</v>
      </c>
      <c r="C144" s="113">
        <v>2000</v>
      </c>
      <c r="D144" s="63">
        <v>0</v>
      </c>
      <c r="E144" s="63">
        <v>0</v>
      </c>
      <c r="F144" s="63">
        <v>0</v>
      </c>
      <c r="G144" s="107">
        <v>2000</v>
      </c>
      <c r="H144" s="63">
        <v>0</v>
      </c>
      <c r="I144" s="63">
        <v>0</v>
      </c>
      <c r="J144" s="63">
        <v>0</v>
      </c>
      <c r="K144" s="63">
        <v>0</v>
      </c>
      <c r="L144" s="63">
        <v>0</v>
      </c>
      <c r="M144" s="63">
        <v>0</v>
      </c>
      <c r="N144" s="63">
        <v>0</v>
      </c>
      <c r="O144" s="63">
        <v>0</v>
      </c>
      <c r="P144" s="258">
        <v>0</v>
      </c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</row>
    <row r="145" spans="1:46" s="35" customFormat="1" x14ac:dyDescent="0.35">
      <c r="A145" s="81">
        <v>3294</v>
      </c>
      <c r="B145" s="37" t="s">
        <v>44</v>
      </c>
      <c r="C145" s="112">
        <v>1200</v>
      </c>
      <c r="D145" s="60">
        <v>0</v>
      </c>
      <c r="E145" s="60">
        <v>0</v>
      </c>
      <c r="F145" s="60">
        <v>0</v>
      </c>
      <c r="G145" s="106">
        <f>G146</f>
        <v>1200</v>
      </c>
      <c r="H145" s="60">
        <v>0</v>
      </c>
      <c r="I145" s="102">
        <v>0</v>
      </c>
      <c r="J145" s="60">
        <v>0</v>
      </c>
      <c r="K145" s="60">
        <v>0</v>
      </c>
      <c r="L145" s="60">
        <v>0</v>
      </c>
      <c r="M145" s="60">
        <v>0</v>
      </c>
      <c r="N145" s="60">
        <v>0</v>
      </c>
      <c r="O145" s="60">
        <v>0</v>
      </c>
      <c r="P145" s="267">
        <v>0</v>
      </c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</row>
    <row r="146" spans="1:46" x14ac:dyDescent="0.35">
      <c r="A146" s="82">
        <v>32941</v>
      </c>
      <c r="B146" s="39" t="s">
        <v>115</v>
      </c>
      <c r="C146" s="113">
        <v>1200</v>
      </c>
      <c r="D146" s="63">
        <v>0</v>
      </c>
      <c r="E146" s="63">
        <v>0</v>
      </c>
      <c r="F146" s="63">
        <v>0</v>
      </c>
      <c r="G146" s="107">
        <v>1200</v>
      </c>
      <c r="H146" s="63">
        <v>0</v>
      </c>
      <c r="I146" s="63">
        <v>0</v>
      </c>
      <c r="J146" s="63">
        <v>0</v>
      </c>
      <c r="K146" s="63">
        <v>0</v>
      </c>
      <c r="L146" s="63">
        <v>0</v>
      </c>
      <c r="M146" s="63">
        <v>0</v>
      </c>
      <c r="N146" s="63">
        <v>0</v>
      </c>
      <c r="O146" s="63">
        <v>0</v>
      </c>
      <c r="P146" s="258">
        <v>0</v>
      </c>
    </row>
    <row r="147" spans="1:46" s="35" customFormat="1" x14ac:dyDescent="0.35">
      <c r="A147" s="81">
        <v>3295</v>
      </c>
      <c r="B147" s="44" t="s">
        <v>53</v>
      </c>
      <c r="C147" s="112">
        <v>4700</v>
      </c>
      <c r="D147" s="60">
        <v>0</v>
      </c>
      <c r="E147" s="60">
        <v>0</v>
      </c>
      <c r="F147" s="60">
        <v>0</v>
      </c>
      <c r="G147" s="106">
        <f>G149+G151</f>
        <v>200</v>
      </c>
      <c r="H147" s="60">
        <v>0</v>
      </c>
      <c r="I147" s="102">
        <f>I150</f>
        <v>4500</v>
      </c>
      <c r="J147" s="60">
        <v>0</v>
      </c>
      <c r="K147" s="60">
        <v>0</v>
      </c>
      <c r="L147" s="60">
        <v>0</v>
      </c>
      <c r="M147" s="60">
        <v>0</v>
      </c>
      <c r="N147" s="60">
        <v>0</v>
      </c>
      <c r="O147" s="60">
        <v>0</v>
      </c>
      <c r="P147" s="267">
        <v>0</v>
      </c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</row>
    <row r="148" spans="1:46" s="30" customFormat="1" ht="17.25" customHeight="1" x14ac:dyDescent="0.35">
      <c r="A148" s="83">
        <v>32952</v>
      </c>
      <c r="B148" s="88" t="s">
        <v>155</v>
      </c>
      <c r="C148" s="113">
        <v>0</v>
      </c>
      <c r="D148" s="62">
        <v>0</v>
      </c>
      <c r="E148" s="62">
        <v>0</v>
      </c>
      <c r="F148" s="62">
        <v>0</v>
      </c>
      <c r="G148" s="108">
        <v>0</v>
      </c>
      <c r="H148" s="62">
        <v>0</v>
      </c>
      <c r="I148" s="103">
        <v>0</v>
      </c>
      <c r="J148" s="62">
        <v>0</v>
      </c>
      <c r="K148" s="62">
        <v>0</v>
      </c>
      <c r="L148" s="62">
        <v>0</v>
      </c>
      <c r="M148" s="62">
        <v>0</v>
      </c>
      <c r="N148" s="62">
        <v>0</v>
      </c>
      <c r="O148" s="62">
        <v>0</v>
      </c>
      <c r="P148" s="269">
        <v>0</v>
      </c>
    </row>
    <row r="149" spans="1:46" s="30" customFormat="1" x14ac:dyDescent="0.35">
      <c r="A149" s="83">
        <v>32953</v>
      </c>
      <c r="B149" s="88" t="s">
        <v>125</v>
      </c>
      <c r="C149" s="113">
        <v>100</v>
      </c>
      <c r="D149" s="62">
        <v>0</v>
      </c>
      <c r="E149" s="62">
        <v>0</v>
      </c>
      <c r="F149" s="62">
        <v>0</v>
      </c>
      <c r="G149" s="107">
        <v>100</v>
      </c>
      <c r="H149" s="62">
        <v>0</v>
      </c>
      <c r="I149" s="103">
        <v>0</v>
      </c>
      <c r="J149" s="62">
        <v>0</v>
      </c>
      <c r="K149" s="62">
        <v>0</v>
      </c>
      <c r="L149" s="62">
        <v>0</v>
      </c>
      <c r="M149" s="62">
        <v>0</v>
      </c>
      <c r="N149" s="62">
        <v>0</v>
      </c>
      <c r="O149" s="62">
        <v>0</v>
      </c>
      <c r="P149" s="269">
        <v>0</v>
      </c>
    </row>
    <row r="150" spans="1:46" s="30" customFormat="1" x14ac:dyDescent="0.35">
      <c r="A150" s="83">
        <v>32955</v>
      </c>
      <c r="B150" s="88" t="s">
        <v>143</v>
      </c>
      <c r="C150" s="113">
        <v>4500</v>
      </c>
      <c r="D150" s="62">
        <v>0</v>
      </c>
      <c r="E150" s="62">
        <v>0</v>
      </c>
      <c r="F150" s="62">
        <v>0</v>
      </c>
      <c r="G150" s="108">
        <v>0</v>
      </c>
      <c r="H150" s="62">
        <v>0</v>
      </c>
      <c r="I150" s="103">
        <v>4500</v>
      </c>
      <c r="J150" s="62">
        <v>0</v>
      </c>
      <c r="K150" s="62">
        <v>0</v>
      </c>
      <c r="L150" s="62">
        <v>0</v>
      </c>
      <c r="M150" s="62">
        <v>0</v>
      </c>
      <c r="N150" s="62">
        <v>0</v>
      </c>
      <c r="O150" s="62">
        <v>0</v>
      </c>
      <c r="P150" s="269">
        <v>0</v>
      </c>
    </row>
    <row r="151" spans="1:46" s="30" customFormat="1" x14ac:dyDescent="0.35">
      <c r="A151" s="83">
        <v>32959</v>
      </c>
      <c r="B151" s="88" t="s">
        <v>156</v>
      </c>
      <c r="C151" s="113">
        <v>100</v>
      </c>
      <c r="D151" s="62">
        <v>0</v>
      </c>
      <c r="E151" s="62">
        <v>0</v>
      </c>
      <c r="F151" s="62">
        <v>0</v>
      </c>
      <c r="G151" s="108">
        <v>100</v>
      </c>
      <c r="H151" s="62">
        <v>0</v>
      </c>
      <c r="I151" s="103">
        <v>0</v>
      </c>
      <c r="J151" s="62">
        <v>0</v>
      </c>
      <c r="K151" s="62">
        <v>0</v>
      </c>
      <c r="L151" s="62">
        <v>0</v>
      </c>
      <c r="M151" s="62">
        <v>0</v>
      </c>
      <c r="N151" s="62">
        <v>0</v>
      </c>
      <c r="O151" s="62">
        <v>0</v>
      </c>
      <c r="P151" s="269">
        <v>0</v>
      </c>
    </row>
    <row r="152" spans="1:46" s="35" customFormat="1" x14ac:dyDescent="0.35">
      <c r="A152" s="81">
        <v>3296</v>
      </c>
      <c r="B152" s="44" t="s">
        <v>157</v>
      </c>
      <c r="C152" s="112">
        <v>0</v>
      </c>
      <c r="D152" s="60">
        <v>0</v>
      </c>
      <c r="E152" s="60">
        <v>0</v>
      </c>
      <c r="F152" s="60">
        <v>0</v>
      </c>
      <c r="G152" s="106">
        <v>0</v>
      </c>
      <c r="H152" s="60">
        <v>0</v>
      </c>
      <c r="I152" s="102">
        <v>0</v>
      </c>
      <c r="J152" s="60">
        <v>0</v>
      </c>
      <c r="K152" s="60">
        <v>0</v>
      </c>
      <c r="L152" s="60">
        <v>0</v>
      </c>
      <c r="M152" s="60">
        <v>0</v>
      </c>
      <c r="N152" s="60">
        <v>0</v>
      </c>
      <c r="O152" s="60">
        <v>0</v>
      </c>
      <c r="P152" s="267">
        <v>0</v>
      </c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</row>
    <row r="153" spans="1:46" s="30" customFormat="1" ht="17.25" customHeight="1" x14ac:dyDescent="0.35">
      <c r="A153" s="83">
        <v>32961</v>
      </c>
      <c r="B153" s="88" t="s">
        <v>157</v>
      </c>
      <c r="C153" s="113">
        <v>0</v>
      </c>
      <c r="D153" s="62">
        <v>0</v>
      </c>
      <c r="E153" s="62">
        <v>0</v>
      </c>
      <c r="F153" s="62">
        <v>0</v>
      </c>
      <c r="G153" s="108">
        <v>0</v>
      </c>
      <c r="H153" s="62">
        <v>0</v>
      </c>
      <c r="I153" s="103">
        <v>0</v>
      </c>
      <c r="J153" s="62">
        <v>0</v>
      </c>
      <c r="K153" s="62">
        <v>0</v>
      </c>
      <c r="L153" s="62">
        <v>0</v>
      </c>
      <c r="M153" s="62">
        <v>0</v>
      </c>
      <c r="N153" s="62">
        <v>0</v>
      </c>
      <c r="O153" s="62">
        <v>0</v>
      </c>
      <c r="P153" s="269">
        <v>0</v>
      </c>
    </row>
    <row r="154" spans="1:46" s="35" customFormat="1" ht="35.4" x14ac:dyDescent="0.35">
      <c r="A154" s="81">
        <v>3299</v>
      </c>
      <c r="B154" s="37" t="s">
        <v>2</v>
      </c>
      <c r="C154" s="112">
        <v>800</v>
      </c>
      <c r="D154" s="60">
        <v>0</v>
      </c>
      <c r="E154" s="60">
        <v>0</v>
      </c>
      <c r="F154" s="60">
        <v>0</v>
      </c>
      <c r="G154" s="106">
        <f>G155+G156</f>
        <v>800</v>
      </c>
      <c r="H154" s="60">
        <v>0</v>
      </c>
      <c r="I154" s="102">
        <v>0</v>
      </c>
      <c r="J154" s="60">
        <v>0</v>
      </c>
      <c r="K154" s="60">
        <v>0</v>
      </c>
      <c r="L154" s="60">
        <v>0</v>
      </c>
      <c r="M154" s="60">
        <v>0</v>
      </c>
      <c r="N154" s="60">
        <v>0</v>
      </c>
      <c r="O154" s="60">
        <v>0</v>
      </c>
      <c r="P154" s="267">
        <v>0</v>
      </c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</row>
    <row r="155" spans="1:46" ht="36.75" customHeight="1" x14ac:dyDescent="0.35">
      <c r="A155" s="82">
        <v>32991</v>
      </c>
      <c r="B155" s="39" t="s">
        <v>117</v>
      </c>
      <c r="C155" s="113">
        <v>100</v>
      </c>
      <c r="D155" s="63">
        <v>0</v>
      </c>
      <c r="E155" s="63">
        <v>0</v>
      </c>
      <c r="F155" s="63">
        <v>0</v>
      </c>
      <c r="G155" s="107">
        <v>100</v>
      </c>
      <c r="H155" s="63">
        <v>0</v>
      </c>
      <c r="I155" s="63">
        <v>0</v>
      </c>
      <c r="J155" s="63">
        <v>0</v>
      </c>
      <c r="K155" s="63">
        <v>0</v>
      </c>
      <c r="L155" s="63">
        <v>0</v>
      </c>
      <c r="M155" s="63">
        <v>0</v>
      </c>
      <c r="N155" s="63">
        <v>0</v>
      </c>
      <c r="O155" s="63">
        <v>0</v>
      </c>
      <c r="P155" s="258">
        <v>0</v>
      </c>
    </row>
    <row r="156" spans="1:46" ht="36" thickBot="1" x14ac:dyDescent="0.4">
      <c r="A156" s="80">
        <v>32999</v>
      </c>
      <c r="B156" s="199" t="s">
        <v>2</v>
      </c>
      <c r="C156" s="111">
        <v>700</v>
      </c>
      <c r="D156" s="64">
        <v>0</v>
      </c>
      <c r="E156" s="64">
        <v>0</v>
      </c>
      <c r="F156" s="64">
        <v>0</v>
      </c>
      <c r="G156" s="109">
        <v>700</v>
      </c>
      <c r="H156" s="64">
        <v>0</v>
      </c>
      <c r="I156" s="64">
        <v>0</v>
      </c>
      <c r="J156" s="64">
        <v>0</v>
      </c>
      <c r="K156" s="64">
        <v>0</v>
      </c>
      <c r="L156" s="64">
        <v>0</v>
      </c>
      <c r="M156" s="64">
        <v>0</v>
      </c>
      <c r="N156" s="64">
        <v>0</v>
      </c>
      <c r="O156" s="64">
        <v>0</v>
      </c>
      <c r="P156" s="259">
        <v>0</v>
      </c>
    </row>
    <row r="157" spans="1:46" ht="18.600000000000001" thickBot="1" x14ac:dyDescent="0.4">
      <c r="A157" s="65">
        <v>34</v>
      </c>
      <c r="B157" s="66" t="s">
        <v>5</v>
      </c>
      <c r="C157" s="165">
        <v>1120</v>
      </c>
      <c r="D157" s="67">
        <v>0</v>
      </c>
      <c r="E157" s="67">
        <v>0</v>
      </c>
      <c r="F157" s="67">
        <v>0</v>
      </c>
      <c r="G157" s="166">
        <f>G158</f>
        <v>1120</v>
      </c>
      <c r="H157" s="67">
        <v>0</v>
      </c>
      <c r="I157" s="105">
        <v>0</v>
      </c>
      <c r="J157" s="67">
        <v>0</v>
      </c>
      <c r="K157" s="67">
        <v>0</v>
      </c>
      <c r="L157" s="67">
        <v>0</v>
      </c>
      <c r="M157" s="67">
        <v>0</v>
      </c>
      <c r="N157" s="67">
        <v>0</v>
      </c>
      <c r="O157" s="67">
        <v>0</v>
      </c>
      <c r="P157" s="256">
        <v>0</v>
      </c>
    </row>
    <row r="158" spans="1:46" s="31" customFormat="1" thickBot="1" x14ac:dyDescent="0.35">
      <c r="A158" s="65">
        <v>343</v>
      </c>
      <c r="B158" s="66" t="s">
        <v>6</v>
      </c>
      <c r="C158" s="165">
        <v>1120</v>
      </c>
      <c r="D158" s="67">
        <v>0</v>
      </c>
      <c r="E158" s="67">
        <v>0</v>
      </c>
      <c r="F158" s="67">
        <v>0</v>
      </c>
      <c r="G158" s="166">
        <f>G159+G162+G163</f>
        <v>1120</v>
      </c>
      <c r="H158" s="67">
        <v>0</v>
      </c>
      <c r="I158" s="105">
        <v>0</v>
      </c>
      <c r="J158" s="67">
        <v>0</v>
      </c>
      <c r="K158" s="67">
        <v>0</v>
      </c>
      <c r="L158" s="67">
        <v>0</v>
      </c>
      <c r="M158" s="67">
        <v>0</v>
      </c>
      <c r="N158" s="67">
        <v>0</v>
      </c>
      <c r="O158" s="67">
        <v>0</v>
      </c>
      <c r="P158" s="256">
        <v>0</v>
      </c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</row>
    <row r="159" spans="1:46" s="43" customFormat="1" ht="17.399999999999999" x14ac:dyDescent="0.3">
      <c r="A159" s="191">
        <v>3431</v>
      </c>
      <c r="B159" s="204" t="s">
        <v>45</v>
      </c>
      <c r="C159" s="193">
        <v>1050</v>
      </c>
      <c r="D159" s="202">
        <v>0</v>
      </c>
      <c r="E159" s="202">
        <v>0</v>
      </c>
      <c r="F159" s="202">
        <v>0</v>
      </c>
      <c r="G159" s="197">
        <f>G160+G161</f>
        <v>1050</v>
      </c>
      <c r="H159" s="202">
        <v>0</v>
      </c>
      <c r="I159" s="201">
        <v>0</v>
      </c>
      <c r="J159" s="202">
        <v>0</v>
      </c>
      <c r="K159" s="202">
        <v>0</v>
      </c>
      <c r="L159" s="202">
        <v>0</v>
      </c>
      <c r="M159" s="202">
        <v>0</v>
      </c>
      <c r="N159" s="202">
        <v>0</v>
      </c>
      <c r="O159" s="202">
        <v>0</v>
      </c>
      <c r="P159" s="268">
        <v>0</v>
      </c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</row>
    <row r="160" spans="1:46" s="31" customFormat="1" ht="17.399999999999999" x14ac:dyDescent="0.3">
      <c r="A160" s="82">
        <v>34311</v>
      </c>
      <c r="B160" s="38" t="s">
        <v>116</v>
      </c>
      <c r="C160" s="113">
        <v>1000</v>
      </c>
      <c r="D160" s="63">
        <v>0</v>
      </c>
      <c r="E160" s="63">
        <v>0</v>
      </c>
      <c r="F160" s="63">
        <v>0</v>
      </c>
      <c r="G160" s="107">
        <v>1000</v>
      </c>
      <c r="H160" s="63">
        <v>0</v>
      </c>
      <c r="I160" s="63">
        <v>0</v>
      </c>
      <c r="J160" s="63">
        <v>0</v>
      </c>
      <c r="K160" s="63">
        <v>0</v>
      </c>
      <c r="L160" s="63">
        <v>0</v>
      </c>
      <c r="M160" s="63">
        <v>0</v>
      </c>
      <c r="N160" s="63">
        <v>0</v>
      </c>
      <c r="O160" s="63">
        <v>0</v>
      </c>
      <c r="P160" s="258">
        <v>0</v>
      </c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</row>
    <row r="161" spans="1:46" s="31" customFormat="1" ht="17.399999999999999" x14ac:dyDescent="0.3">
      <c r="A161" s="82">
        <v>34312</v>
      </c>
      <c r="B161" s="38" t="s">
        <v>150</v>
      </c>
      <c r="C161" s="113">
        <v>50</v>
      </c>
      <c r="D161" s="63">
        <v>0</v>
      </c>
      <c r="E161" s="63">
        <v>0</v>
      </c>
      <c r="F161" s="63">
        <v>0</v>
      </c>
      <c r="G161" s="107">
        <v>50</v>
      </c>
      <c r="H161" s="63">
        <v>0</v>
      </c>
      <c r="I161" s="63">
        <v>0</v>
      </c>
      <c r="J161" s="63">
        <v>0</v>
      </c>
      <c r="K161" s="63">
        <v>0</v>
      </c>
      <c r="L161" s="63">
        <v>0</v>
      </c>
      <c r="M161" s="63">
        <v>0</v>
      </c>
      <c r="N161" s="63">
        <v>0</v>
      </c>
      <c r="O161" s="63">
        <v>0</v>
      </c>
      <c r="P161" s="258">
        <v>0</v>
      </c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</row>
    <row r="162" spans="1:46" s="43" customFormat="1" ht="17.399999999999999" x14ac:dyDescent="0.3">
      <c r="A162" s="81">
        <v>3432</v>
      </c>
      <c r="B162" s="36" t="s">
        <v>62</v>
      </c>
      <c r="C162" s="112">
        <v>20</v>
      </c>
      <c r="D162" s="60">
        <v>0</v>
      </c>
      <c r="E162" s="60">
        <v>0</v>
      </c>
      <c r="F162" s="60">
        <v>0</v>
      </c>
      <c r="G162" s="106">
        <v>20</v>
      </c>
      <c r="H162" s="60">
        <v>0</v>
      </c>
      <c r="I162" s="102">
        <v>0</v>
      </c>
      <c r="J162" s="60">
        <v>0</v>
      </c>
      <c r="K162" s="60">
        <v>0</v>
      </c>
      <c r="L162" s="60">
        <v>0</v>
      </c>
      <c r="M162" s="60">
        <v>0</v>
      </c>
      <c r="N162" s="60">
        <v>0</v>
      </c>
      <c r="O162" s="60">
        <v>0</v>
      </c>
      <c r="P162" s="267">
        <v>0</v>
      </c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</row>
    <row r="163" spans="1:46" s="43" customFormat="1" ht="17.399999999999999" x14ac:dyDescent="0.3">
      <c r="A163" s="81">
        <v>3433</v>
      </c>
      <c r="B163" s="36" t="s">
        <v>51</v>
      </c>
      <c r="C163" s="112">
        <v>50</v>
      </c>
      <c r="D163" s="60">
        <v>0</v>
      </c>
      <c r="E163" s="60">
        <v>0</v>
      </c>
      <c r="F163" s="60">
        <v>0</v>
      </c>
      <c r="G163" s="106">
        <f>G166</f>
        <v>50</v>
      </c>
      <c r="H163" s="60">
        <v>0</v>
      </c>
      <c r="I163" s="102">
        <v>0</v>
      </c>
      <c r="J163" s="60">
        <v>0</v>
      </c>
      <c r="K163" s="60">
        <v>0</v>
      </c>
      <c r="L163" s="60">
        <v>0</v>
      </c>
      <c r="M163" s="60">
        <v>0</v>
      </c>
      <c r="N163" s="60">
        <v>0</v>
      </c>
      <c r="O163" s="60">
        <v>0</v>
      </c>
      <c r="P163" s="267">
        <v>0</v>
      </c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</row>
    <row r="164" spans="1:46" s="32" customFormat="1" ht="17.399999999999999" x14ac:dyDescent="0.3">
      <c r="A164" s="83">
        <v>34331</v>
      </c>
      <c r="B164" s="40" t="s">
        <v>163</v>
      </c>
      <c r="C164" s="113">
        <v>0</v>
      </c>
      <c r="D164" s="62">
        <v>0</v>
      </c>
      <c r="E164" s="62">
        <v>0</v>
      </c>
      <c r="F164" s="62">
        <v>0</v>
      </c>
      <c r="G164" s="108">
        <v>0</v>
      </c>
      <c r="H164" s="62">
        <v>0</v>
      </c>
      <c r="I164" s="103">
        <v>0</v>
      </c>
      <c r="J164" s="62">
        <v>0</v>
      </c>
      <c r="K164" s="62">
        <v>0</v>
      </c>
      <c r="L164" s="62">
        <v>0</v>
      </c>
      <c r="M164" s="62">
        <v>0</v>
      </c>
      <c r="N164" s="62">
        <v>0</v>
      </c>
      <c r="O164" s="62">
        <v>0</v>
      </c>
      <c r="P164" s="269">
        <v>0</v>
      </c>
    </row>
    <row r="165" spans="1:46" s="32" customFormat="1" ht="17.399999999999999" x14ac:dyDescent="0.3">
      <c r="A165" s="83">
        <v>34332</v>
      </c>
      <c r="B165" s="40" t="s">
        <v>164</v>
      </c>
      <c r="C165" s="113">
        <v>0</v>
      </c>
      <c r="D165" s="62">
        <v>0</v>
      </c>
      <c r="E165" s="62">
        <v>0</v>
      </c>
      <c r="F165" s="62">
        <v>0</v>
      </c>
      <c r="G165" s="108">
        <v>0</v>
      </c>
      <c r="H165" s="62">
        <v>0</v>
      </c>
      <c r="I165" s="103">
        <v>0</v>
      </c>
      <c r="J165" s="62">
        <v>0</v>
      </c>
      <c r="K165" s="62">
        <v>0</v>
      </c>
      <c r="L165" s="62">
        <v>0</v>
      </c>
      <c r="M165" s="62">
        <v>0</v>
      </c>
      <c r="N165" s="62">
        <v>0</v>
      </c>
      <c r="O165" s="62">
        <v>0</v>
      </c>
      <c r="P165" s="269">
        <v>0</v>
      </c>
    </row>
    <row r="166" spans="1:46" s="30" customFormat="1" ht="18.600000000000001" thickBot="1" x14ac:dyDescent="0.4">
      <c r="A166" s="84">
        <v>34339</v>
      </c>
      <c r="B166" s="45" t="s">
        <v>165</v>
      </c>
      <c r="C166" s="111">
        <v>50</v>
      </c>
      <c r="D166" s="61">
        <v>0</v>
      </c>
      <c r="E166" s="61">
        <v>0</v>
      </c>
      <c r="F166" s="61">
        <v>0</v>
      </c>
      <c r="G166" s="168">
        <v>50</v>
      </c>
      <c r="H166" s="61">
        <v>0</v>
      </c>
      <c r="I166" s="101">
        <v>0</v>
      </c>
      <c r="J166" s="61">
        <v>0</v>
      </c>
      <c r="K166" s="61">
        <v>0</v>
      </c>
      <c r="L166" s="61">
        <v>0</v>
      </c>
      <c r="M166" s="61">
        <v>0</v>
      </c>
      <c r="N166" s="61">
        <v>0</v>
      </c>
      <c r="O166" s="61">
        <v>0</v>
      </c>
      <c r="P166" s="270">
        <v>0</v>
      </c>
    </row>
    <row r="167" spans="1:46" s="30" customFormat="1" ht="36.75" customHeight="1" thickBot="1" x14ac:dyDescent="0.4">
      <c r="A167" s="65">
        <v>372</v>
      </c>
      <c r="B167" s="198" t="s">
        <v>166</v>
      </c>
      <c r="C167" s="165">
        <v>500</v>
      </c>
      <c r="D167" s="67">
        <v>0</v>
      </c>
      <c r="E167" s="67">
        <v>0</v>
      </c>
      <c r="F167" s="67">
        <v>0</v>
      </c>
      <c r="G167" s="166">
        <v>0</v>
      </c>
      <c r="H167" s="67">
        <v>0</v>
      </c>
      <c r="I167" s="105">
        <f>I168</f>
        <v>500</v>
      </c>
      <c r="J167" s="67">
        <v>0</v>
      </c>
      <c r="K167" s="67">
        <v>0</v>
      </c>
      <c r="L167" s="67">
        <v>0</v>
      </c>
      <c r="M167" s="67">
        <v>0</v>
      </c>
      <c r="N167" s="67">
        <v>0</v>
      </c>
      <c r="O167" s="67">
        <v>0</v>
      </c>
      <c r="P167" s="256">
        <v>0</v>
      </c>
    </row>
    <row r="168" spans="1:46" s="30" customFormat="1" ht="36.75" customHeight="1" x14ac:dyDescent="0.35">
      <c r="A168" s="284">
        <v>3721</v>
      </c>
      <c r="B168" s="285" t="s">
        <v>192</v>
      </c>
      <c r="C168" s="286">
        <v>500</v>
      </c>
      <c r="D168" s="211">
        <v>0</v>
      </c>
      <c r="E168" s="211">
        <v>0</v>
      </c>
      <c r="F168" s="211">
        <v>0</v>
      </c>
      <c r="G168" s="287">
        <v>0</v>
      </c>
      <c r="H168" s="211">
        <v>0</v>
      </c>
      <c r="I168" s="288">
        <f>I169</f>
        <v>500</v>
      </c>
      <c r="J168" s="211">
        <v>0</v>
      </c>
      <c r="K168" s="211">
        <v>0</v>
      </c>
      <c r="L168" s="211">
        <v>0</v>
      </c>
      <c r="M168" s="211">
        <v>0</v>
      </c>
      <c r="N168" s="211">
        <v>0</v>
      </c>
      <c r="O168" s="211">
        <v>0</v>
      </c>
      <c r="P168" s="272">
        <v>0</v>
      </c>
    </row>
    <row r="169" spans="1:46" s="30" customFormat="1" ht="35.4" x14ac:dyDescent="0.35">
      <c r="A169" s="221">
        <v>37219</v>
      </c>
      <c r="B169" s="41" t="s">
        <v>193</v>
      </c>
      <c r="C169" s="222">
        <v>500</v>
      </c>
      <c r="D169" s="62">
        <v>0</v>
      </c>
      <c r="E169" s="62">
        <v>0</v>
      </c>
      <c r="F169" s="62">
        <v>0</v>
      </c>
      <c r="G169" s="223">
        <v>0</v>
      </c>
      <c r="H169" s="62">
        <v>0</v>
      </c>
      <c r="I169" s="224">
        <v>500</v>
      </c>
      <c r="J169" s="62">
        <v>0</v>
      </c>
      <c r="K169" s="62">
        <v>0</v>
      </c>
      <c r="L169" s="62">
        <v>0</v>
      </c>
      <c r="M169" s="62">
        <v>0</v>
      </c>
      <c r="N169" s="62">
        <v>0</v>
      </c>
      <c r="O169" s="62">
        <v>0</v>
      </c>
      <c r="P169" s="269">
        <v>0</v>
      </c>
    </row>
    <row r="170" spans="1:46" s="30" customFormat="1" x14ac:dyDescent="0.35">
      <c r="A170" s="81">
        <v>3722</v>
      </c>
      <c r="B170" s="36" t="s">
        <v>167</v>
      </c>
      <c r="C170" s="112">
        <v>0</v>
      </c>
      <c r="D170" s="60">
        <v>0</v>
      </c>
      <c r="E170" s="60">
        <v>0</v>
      </c>
      <c r="F170" s="60">
        <v>0</v>
      </c>
      <c r="G170" s="106">
        <v>0</v>
      </c>
      <c r="H170" s="60">
        <v>0</v>
      </c>
      <c r="I170" s="102">
        <v>0</v>
      </c>
      <c r="J170" s="60">
        <v>0</v>
      </c>
      <c r="K170" s="60">
        <v>0</v>
      </c>
      <c r="L170" s="60">
        <v>0</v>
      </c>
      <c r="M170" s="60">
        <v>0</v>
      </c>
      <c r="N170" s="60">
        <v>0</v>
      </c>
      <c r="O170" s="60">
        <v>0</v>
      </c>
      <c r="P170" s="267">
        <v>0</v>
      </c>
    </row>
    <row r="171" spans="1:46" s="30" customFormat="1" ht="36" thickBot="1" x14ac:dyDescent="0.4">
      <c r="A171" s="84">
        <v>37229</v>
      </c>
      <c r="B171" s="289" t="s">
        <v>168</v>
      </c>
      <c r="C171" s="111">
        <v>0</v>
      </c>
      <c r="D171" s="61">
        <v>0</v>
      </c>
      <c r="E171" s="61">
        <v>0</v>
      </c>
      <c r="F171" s="61">
        <v>0</v>
      </c>
      <c r="G171" s="168">
        <v>0</v>
      </c>
      <c r="H171" s="61">
        <v>0</v>
      </c>
      <c r="I171" s="101">
        <v>0</v>
      </c>
      <c r="J171" s="61">
        <v>0</v>
      </c>
      <c r="K171" s="61">
        <v>0</v>
      </c>
      <c r="L171" s="61">
        <v>0</v>
      </c>
      <c r="M171" s="61">
        <v>0</v>
      </c>
      <c r="N171" s="61">
        <v>0</v>
      </c>
      <c r="O171" s="61">
        <v>0</v>
      </c>
      <c r="P171" s="270">
        <v>0</v>
      </c>
    </row>
    <row r="172" spans="1:46" s="30" customFormat="1" ht="18.600000000000001" thickBot="1" x14ac:dyDescent="0.4">
      <c r="A172" s="65">
        <v>381</v>
      </c>
      <c r="B172" s="198" t="s">
        <v>225</v>
      </c>
      <c r="C172" s="165">
        <v>0</v>
      </c>
      <c r="D172" s="67">
        <v>0</v>
      </c>
      <c r="E172" s="67">
        <v>0</v>
      </c>
      <c r="F172" s="67">
        <v>0</v>
      </c>
      <c r="G172" s="166">
        <v>0</v>
      </c>
      <c r="H172" s="67">
        <v>0</v>
      </c>
      <c r="I172" s="105">
        <v>0</v>
      </c>
      <c r="J172" s="67">
        <v>0</v>
      </c>
      <c r="K172" s="67">
        <v>0</v>
      </c>
      <c r="L172" s="67">
        <v>0</v>
      </c>
      <c r="M172" s="67">
        <v>0</v>
      </c>
      <c r="N172" s="67">
        <v>0</v>
      </c>
      <c r="O172" s="67">
        <v>0</v>
      </c>
      <c r="P172" s="256">
        <v>0</v>
      </c>
    </row>
    <row r="173" spans="1:46" s="30" customFormat="1" x14ac:dyDescent="0.35">
      <c r="A173" s="284">
        <v>3812</v>
      </c>
      <c r="B173" s="285" t="s">
        <v>226</v>
      </c>
      <c r="C173" s="286">
        <v>0</v>
      </c>
      <c r="D173" s="211">
        <v>0</v>
      </c>
      <c r="E173" s="211">
        <v>0</v>
      </c>
      <c r="F173" s="211">
        <v>0</v>
      </c>
      <c r="G173" s="287">
        <v>0</v>
      </c>
      <c r="H173" s="211">
        <v>0</v>
      </c>
      <c r="I173" s="288">
        <v>0</v>
      </c>
      <c r="J173" s="211">
        <v>0</v>
      </c>
      <c r="K173" s="211">
        <v>0</v>
      </c>
      <c r="L173" s="211">
        <v>0</v>
      </c>
      <c r="M173" s="211">
        <v>0</v>
      </c>
      <c r="N173" s="211">
        <v>0</v>
      </c>
      <c r="O173" s="211">
        <v>0</v>
      </c>
      <c r="P173" s="272">
        <v>0</v>
      </c>
    </row>
    <row r="174" spans="1:46" s="30" customFormat="1" ht="22.5" customHeight="1" x14ac:dyDescent="0.35">
      <c r="A174" s="221">
        <v>38129</v>
      </c>
      <c r="B174" s="41" t="s">
        <v>227</v>
      </c>
      <c r="C174" s="222">
        <v>0</v>
      </c>
      <c r="D174" s="62">
        <v>0</v>
      </c>
      <c r="E174" s="62">
        <v>0</v>
      </c>
      <c r="F174" s="62">
        <v>0</v>
      </c>
      <c r="G174" s="223">
        <v>0</v>
      </c>
      <c r="H174" s="62">
        <v>0</v>
      </c>
      <c r="I174" s="224">
        <v>0</v>
      </c>
      <c r="J174" s="62">
        <v>0</v>
      </c>
      <c r="K174" s="62">
        <v>0</v>
      </c>
      <c r="L174" s="62">
        <v>0</v>
      </c>
      <c r="M174" s="62">
        <v>0</v>
      </c>
      <c r="N174" s="62">
        <v>0</v>
      </c>
      <c r="O174" s="62">
        <v>0</v>
      </c>
      <c r="P174" s="269">
        <v>0</v>
      </c>
    </row>
    <row r="175" spans="1:46" ht="18.600000000000001" thickBot="1" x14ac:dyDescent="0.4">
      <c r="A175" s="290">
        <v>4</v>
      </c>
      <c r="B175" s="291"/>
      <c r="C175" s="292">
        <v>6900</v>
      </c>
      <c r="D175" s="293">
        <v>0</v>
      </c>
      <c r="E175" s="294">
        <v>0</v>
      </c>
      <c r="F175" s="293">
        <v>0</v>
      </c>
      <c r="G175" s="295">
        <f>G176+G180</f>
        <v>6400</v>
      </c>
      <c r="H175" s="296">
        <v>0</v>
      </c>
      <c r="I175" s="294">
        <f>I180</f>
        <v>500</v>
      </c>
      <c r="J175" s="296">
        <v>0</v>
      </c>
      <c r="K175" s="296">
        <v>0</v>
      </c>
      <c r="L175" s="296">
        <v>0</v>
      </c>
      <c r="M175" s="296">
        <v>0</v>
      </c>
      <c r="N175" s="296">
        <v>0</v>
      </c>
      <c r="O175" s="296">
        <v>0</v>
      </c>
      <c r="P175" s="297">
        <v>0</v>
      </c>
    </row>
    <row r="176" spans="1:46" ht="53.4" thickBot="1" x14ac:dyDescent="0.4">
      <c r="A176" s="65">
        <v>41</v>
      </c>
      <c r="B176" s="164" t="s">
        <v>61</v>
      </c>
      <c r="C176" s="165">
        <v>700</v>
      </c>
      <c r="D176" s="67">
        <v>0</v>
      </c>
      <c r="E176" s="105">
        <v>0</v>
      </c>
      <c r="F176" s="67">
        <v>0</v>
      </c>
      <c r="G176" s="166">
        <f>G179</f>
        <v>700</v>
      </c>
      <c r="H176" s="67">
        <v>0</v>
      </c>
      <c r="I176" s="105">
        <v>0</v>
      </c>
      <c r="J176" s="67">
        <v>0</v>
      </c>
      <c r="K176" s="67">
        <v>0</v>
      </c>
      <c r="L176" s="67">
        <v>0</v>
      </c>
      <c r="M176" s="67">
        <v>0</v>
      </c>
      <c r="N176" s="67">
        <v>0</v>
      </c>
      <c r="O176" s="67">
        <v>0</v>
      </c>
      <c r="P176" s="256">
        <v>0</v>
      </c>
    </row>
    <row r="177" spans="1:46" ht="18.600000000000001" thickBot="1" x14ac:dyDescent="0.4">
      <c r="A177" s="65">
        <v>412</v>
      </c>
      <c r="B177" s="304" t="s">
        <v>60</v>
      </c>
      <c r="C177" s="165">
        <v>700</v>
      </c>
      <c r="D177" s="67">
        <v>0</v>
      </c>
      <c r="E177" s="105">
        <v>0</v>
      </c>
      <c r="F177" s="67">
        <v>0</v>
      </c>
      <c r="G177" s="166">
        <f>G179</f>
        <v>700</v>
      </c>
      <c r="H177" s="67">
        <v>0</v>
      </c>
      <c r="I177" s="105">
        <v>0</v>
      </c>
      <c r="J177" s="67">
        <v>0</v>
      </c>
      <c r="K177" s="67">
        <v>0</v>
      </c>
      <c r="L177" s="67">
        <v>0</v>
      </c>
      <c r="M177" s="67">
        <v>0</v>
      </c>
      <c r="N177" s="67">
        <v>0</v>
      </c>
      <c r="O177" s="67">
        <v>0</v>
      </c>
      <c r="P177" s="256">
        <v>0</v>
      </c>
    </row>
    <row r="178" spans="1:46" x14ac:dyDescent="0.35">
      <c r="A178" s="187">
        <v>41231</v>
      </c>
      <c r="B178" s="298" t="s">
        <v>153</v>
      </c>
      <c r="C178" s="299">
        <v>0</v>
      </c>
      <c r="D178" s="300">
        <v>0</v>
      </c>
      <c r="E178" s="301">
        <v>0</v>
      </c>
      <c r="F178" s="300">
        <v>0</v>
      </c>
      <c r="G178" s="302">
        <v>0</v>
      </c>
      <c r="H178" s="300">
        <v>0</v>
      </c>
      <c r="I178" s="301">
        <v>0</v>
      </c>
      <c r="J178" s="300">
        <v>0</v>
      </c>
      <c r="K178" s="300">
        <v>0</v>
      </c>
      <c r="L178" s="300">
        <v>0</v>
      </c>
      <c r="M178" s="300">
        <v>0</v>
      </c>
      <c r="N178" s="300">
        <v>0</v>
      </c>
      <c r="O178" s="300">
        <v>0</v>
      </c>
      <c r="P178" s="303">
        <v>0</v>
      </c>
    </row>
    <row r="179" spans="1:46" ht="18.600000000000001" thickBot="1" x14ac:dyDescent="0.4">
      <c r="A179" s="84">
        <v>41249</v>
      </c>
      <c r="B179" s="45" t="s">
        <v>228</v>
      </c>
      <c r="C179" s="305">
        <v>700</v>
      </c>
      <c r="D179" s="61">
        <v>0</v>
      </c>
      <c r="E179" s="101">
        <v>0</v>
      </c>
      <c r="F179" s="61">
        <v>0</v>
      </c>
      <c r="G179" s="109">
        <v>700</v>
      </c>
      <c r="H179" s="61">
        <v>0</v>
      </c>
      <c r="I179" s="101">
        <v>0</v>
      </c>
      <c r="J179" s="61">
        <v>0</v>
      </c>
      <c r="K179" s="61">
        <v>0</v>
      </c>
      <c r="L179" s="61">
        <v>0</v>
      </c>
      <c r="M179" s="61">
        <v>0</v>
      </c>
      <c r="N179" s="61">
        <v>0</v>
      </c>
      <c r="O179" s="61">
        <v>0</v>
      </c>
      <c r="P179" s="270">
        <v>0</v>
      </c>
    </row>
    <row r="180" spans="1:46" ht="53.4" thickBot="1" x14ac:dyDescent="0.4">
      <c r="A180" s="65">
        <v>42</v>
      </c>
      <c r="B180" s="306" t="s">
        <v>19</v>
      </c>
      <c r="C180" s="165">
        <v>6200</v>
      </c>
      <c r="D180" s="67">
        <v>0</v>
      </c>
      <c r="E180" s="105">
        <v>0</v>
      </c>
      <c r="F180" s="67">
        <v>0</v>
      </c>
      <c r="G180" s="166">
        <f>G181+G198</f>
        <v>5700</v>
      </c>
      <c r="H180" s="67">
        <v>0</v>
      </c>
      <c r="I180" s="105">
        <f>I198</f>
        <v>500</v>
      </c>
      <c r="J180" s="67">
        <v>0</v>
      </c>
      <c r="K180" s="67">
        <v>0</v>
      </c>
      <c r="L180" s="67">
        <v>0</v>
      </c>
      <c r="M180" s="67">
        <v>0</v>
      </c>
      <c r="N180" s="67">
        <v>0</v>
      </c>
      <c r="O180" s="67">
        <v>0</v>
      </c>
      <c r="P180" s="256">
        <v>0</v>
      </c>
    </row>
    <row r="181" spans="1:46" s="31" customFormat="1" thickBot="1" x14ac:dyDescent="0.35">
      <c r="A181" s="65">
        <v>422</v>
      </c>
      <c r="B181" s="208" t="s">
        <v>20</v>
      </c>
      <c r="C181" s="165">
        <v>5500</v>
      </c>
      <c r="D181" s="67">
        <v>0</v>
      </c>
      <c r="E181" s="105">
        <v>0</v>
      </c>
      <c r="F181" s="67">
        <v>0</v>
      </c>
      <c r="G181" s="166">
        <f>G194+G182+G186</f>
        <v>5500</v>
      </c>
      <c r="H181" s="67">
        <v>0</v>
      </c>
      <c r="I181" s="105">
        <v>0</v>
      </c>
      <c r="J181" s="67">
        <v>0</v>
      </c>
      <c r="K181" s="67">
        <v>0</v>
      </c>
      <c r="L181" s="67">
        <v>0</v>
      </c>
      <c r="M181" s="67">
        <v>0</v>
      </c>
      <c r="N181" s="67">
        <v>0</v>
      </c>
      <c r="O181" s="67">
        <v>0</v>
      </c>
      <c r="P181" s="256">
        <v>0</v>
      </c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</row>
    <row r="182" spans="1:46" s="35" customFormat="1" x14ac:dyDescent="0.35">
      <c r="A182" s="191">
        <v>4221</v>
      </c>
      <c r="B182" s="207" t="s">
        <v>46</v>
      </c>
      <c r="C182" s="193">
        <v>300</v>
      </c>
      <c r="D182" s="202">
        <v>0</v>
      </c>
      <c r="E182" s="201">
        <v>0</v>
      </c>
      <c r="F182" s="202">
        <v>0</v>
      </c>
      <c r="G182" s="197">
        <f>G184</f>
        <v>300</v>
      </c>
      <c r="H182" s="202">
        <v>0</v>
      </c>
      <c r="I182" s="201">
        <v>0</v>
      </c>
      <c r="J182" s="202">
        <v>0</v>
      </c>
      <c r="K182" s="202">
        <v>0</v>
      </c>
      <c r="L182" s="202">
        <v>0</v>
      </c>
      <c r="M182" s="202">
        <v>0</v>
      </c>
      <c r="N182" s="202">
        <v>0</v>
      </c>
      <c r="O182" s="202">
        <v>0</v>
      </c>
      <c r="P182" s="268">
        <v>0</v>
      </c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</row>
    <row r="183" spans="1:46" x14ac:dyDescent="0.35">
      <c r="A183" s="89">
        <v>42211</v>
      </c>
      <c r="B183" s="90" t="s">
        <v>120</v>
      </c>
      <c r="C183" s="113">
        <v>0</v>
      </c>
      <c r="D183" s="87">
        <v>0</v>
      </c>
      <c r="E183" s="87">
        <v>0</v>
      </c>
      <c r="F183" s="87">
        <v>0</v>
      </c>
      <c r="G183" s="107">
        <v>0</v>
      </c>
      <c r="H183" s="63">
        <v>0</v>
      </c>
      <c r="I183" s="87">
        <v>0</v>
      </c>
      <c r="J183" s="63">
        <v>0</v>
      </c>
      <c r="K183" s="63">
        <v>0</v>
      </c>
      <c r="L183" s="63">
        <v>0</v>
      </c>
      <c r="M183" s="63">
        <v>0</v>
      </c>
      <c r="N183" s="63">
        <v>0</v>
      </c>
      <c r="O183" s="63">
        <v>0</v>
      </c>
      <c r="P183" s="258">
        <v>0</v>
      </c>
    </row>
    <row r="184" spans="1:46" x14ac:dyDescent="0.35">
      <c r="A184" s="89">
        <v>42212</v>
      </c>
      <c r="B184" s="90" t="s">
        <v>138</v>
      </c>
      <c r="C184" s="113">
        <v>300</v>
      </c>
      <c r="D184" s="87">
        <v>0</v>
      </c>
      <c r="E184" s="87">
        <v>0</v>
      </c>
      <c r="F184" s="87">
        <v>0</v>
      </c>
      <c r="G184" s="107">
        <v>300</v>
      </c>
      <c r="H184" s="63">
        <v>0</v>
      </c>
      <c r="I184" s="87">
        <v>0</v>
      </c>
      <c r="J184" s="63">
        <v>0</v>
      </c>
      <c r="K184" s="63">
        <v>0</v>
      </c>
      <c r="L184" s="63">
        <v>0</v>
      </c>
      <c r="M184" s="63">
        <v>0</v>
      </c>
      <c r="N184" s="63">
        <v>0</v>
      </c>
      <c r="O184" s="63">
        <v>0</v>
      </c>
      <c r="P184" s="258">
        <v>0</v>
      </c>
    </row>
    <row r="185" spans="1:46" x14ac:dyDescent="0.35">
      <c r="A185" s="89">
        <v>42219</v>
      </c>
      <c r="B185" s="90" t="s">
        <v>121</v>
      </c>
      <c r="C185" s="113">
        <v>0</v>
      </c>
      <c r="D185" s="87">
        <v>0</v>
      </c>
      <c r="E185" s="87">
        <v>0</v>
      </c>
      <c r="F185" s="87">
        <v>0</v>
      </c>
      <c r="G185" s="107">
        <v>0</v>
      </c>
      <c r="H185" s="63">
        <v>0</v>
      </c>
      <c r="I185" s="87">
        <v>0</v>
      </c>
      <c r="J185" s="63">
        <v>0</v>
      </c>
      <c r="K185" s="63">
        <v>0</v>
      </c>
      <c r="L185" s="63">
        <v>0</v>
      </c>
      <c r="M185" s="63">
        <v>0</v>
      </c>
      <c r="N185" s="63">
        <v>0</v>
      </c>
      <c r="O185" s="63">
        <v>0</v>
      </c>
      <c r="P185" s="258">
        <v>0</v>
      </c>
    </row>
    <row r="186" spans="1:46" s="35" customFormat="1" x14ac:dyDescent="0.35">
      <c r="A186" s="81">
        <v>4222</v>
      </c>
      <c r="B186" s="46" t="s">
        <v>47</v>
      </c>
      <c r="C186" s="112">
        <v>200</v>
      </c>
      <c r="D186" s="60">
        <v>0</v>
      </c>
      <c r="E186" s="102">
        <v>0</v>
      </c>
      <c r="F186" s="60">
        <v>0</v>
      </c>
      <c r="G186" s="106">
        <f>G189</f>
        <v>200</v>
      </c>
      <c r="H186" s="60">
        <v>0</v>
      </c>
      <c r="I186" s="102">
        <v>0</v>
      </c>
      <c r="J186" s="60">
        <v>0</v>
      </c>
      <c r="K186" s="60">
        <v>0</v>
      </c>
      <c r="L186" s="60">
        <v>0</v>
      </c>
      <c r="M186" s="60">
        <v>0</v>
      </c>
      <c r="N186" s="60">
        <v>0</v>
      </c>
      <c r="O186" s="60">
        <v>0</v>
      </c>
      <c r="P186" s="267">
        <v>0</v>
      </c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</row>
    <row r="187" spans="1:46" s="30" customFormat="1" x14ac:dyDescent="0.35">
      <c r="A187" s="83">
        <v>42221</v>
      </c>
      <c r="B187" s="47" t="s">
        <v>144</v>
      </c>
      <c r="C187" s="113">
        <v>0</v>
      </c>
      <c r="D187" s="62">
        <v>0</v>
      </c>
      <c r="E187" s="103">
        <v>0</v>
      </c>
      <c r="F187" s="62">
        <v>0</v>
      </c>
      <c r="G187" s="108">
        <v>0</v>
      </c>
      <c r="H187" s="62">
        <v>0</v>
      </c>
      <c r="I187" s="103">
        <v>0</v>
      </c>
      <c r="J187" s="62">
        <v>0</v>
      </c>
      <c r="K187" s="62">
        <v>0</v>
      </c>
      <c r="L187" s="62">
        <v>0</v>
      </c>
      <c r="M187" s="62">
        <v>0</v>
      </c>
      <c r="N187" s="62">
        <v>0</v>
      </c>
      <c r="O187" s="62">
        <v>0</v>
      </c>
      <c r="P187" s="269">
        <v>0</v>
      </c>
    </row>
    <row r="188" spans="1:46" s="30" customFormat="1" x14ac:dyDescent="0.35">
      <c r="A188" s="83">
        <v>42222</v>
      </c>
      <c r="B188" s="47" t="s">
        <v>142</v>
      </c>
      <c r="C188" s="113">
        <v>0</v>
      </c>
      <c r="D188" s="62">
        <v>0</v>
      </c>
      <c r="E188" s="103">
        <v>0</v>
      </c>
      <c r="F188" s="62">
        <v>0</v>
      </c>
      <c r="G188" s="107">
        <v>0</v>
      </c>
      <c r="H188" s="62">
        <v>0</v>
      </c>
      <c r="I188" s="103">
        <v>0</v>
      </c>
      <c r="J188" s="62">
        <v>0</v>
      </c>
      <c r="K188" s="62">
        <v>0</v>
      </c>
      <c r="L188" s="62">
        <v>0</v>
      </c>
      <c r="M188" s="62">
        <v>0</v>
      </c>
      <c r="N188" s="62">
        <v>0</v>
      </c>
      <c r="O188" s="62">
        <v>0</v>
      </c>
      <c r="P188" s="269">
        <v>0</v>
      </c>
    </row>
    <row r="189" spans="1:46" s="30" customFormat="1" x14ac:dyDescent="0.35">
      <c r="A189" s="83">
        <v>42229</v>
      </c>
      <c r="B189" s="47" t="s">
        <v>145</v>
      </c>
      <c r="C189" s="113">
        <v>200</v>
      </c>
      <c r="D189" s="62">
        <v>0</v>
      </c>
      <c r="E189" s="103">
        <v>0</v>
      </c>
      <c r="F189" s="62">
        <v>0</v>
      </c>
      <c r="G189" s="108">
        <v>200</v>
      </c>
      <c r="H189" s="62">
        <v>0</v>
      </c>
      <c r="I189" s="103">
        <v>0</v>
      </c>
      <c r="J189" s="62">
        <v>0</v>
      </c>
      <c r="K189" s="62">
        <v>0</v>
      </c>
      <c r="L189" s="62">
        <v>0</v>
      </c>
      <c r="M189" s="62">
        <v>0</v>
      </c>
      <c r="N189" s="62">
        <v>0</v>
      </c>
      <c r="O189" s="62">
        <v>0</v>
      </c>
      <c r="P189" s="269">
        <v>0</v>
      </c>
    </row>
    <row r="190" spans="1:46" s="35" customFormat="1" x14ac:dyDescent="0.35">
      <c r="A190" s="81">
        <v>4223</v>
      </c>
      <c r="B190" s="46" t="s">
        <v>54</v>
      </c>
      <c r="C190" s="112">
        <v>0</v>
      </c>
      <c r="D190" s="60">
        <v>0</v>
      </c>
      <c r="E190" s="102">
        <v>0</v>
      </c>
      <c r="F190" s="60">
        <v>0</v>
      </c>
      <c r="G190" s="106">
        <v>0</v>
      </c>
      <c r="H190" s="60">
        <v>0</v>
      </c>
      <c r="I190" s="102">
        <v>0</v>
      </c>
      <c r="J190" s="60">
        <v>0</v>
      </c>
      <c r="K190" s="60">
        <v>0</v>
      </c>
      <c r="L190" s="60">
        <v>0</v>
      </c>
      <c r="M190" s="60">
        <v>0</v>
      </c>
      <c r="N190" s="60">
        <v>0</v>
      </c>
      <c r="O190" s="60">
        <v>0</v>
      </c>
      <c r="P190" s="267">
        <v>0</v>
      </c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</row>
    <row r="191" spans="1:46" s="30" customFormat="1" x14ac:dyDescent="0.35">
      <c r="A191" s="83">
        <v>42231</v>
      </c>
      <c r="B191" s="47" t="s">
        <v>139</v>
      </c>
      <c r="C191" s="113">
        <v>0</v>
      </c>
      <c r="D191" s="62">
        <v>0</v>
      </c>
      <c r="E191" s="103">
        <v>0</v>
      </c>
      <c r="F191" s="62">
        <v>0</v>
      </c>
      <c r="G191" s="107">
        <v>0</v>
      </c>
      <c r="H191" s="62">
        <v>0</v>
      </c>
      <c r="I191" s="103">
        <v>0</v>
      </c>
      <c r="J191" s="62">
        <v>0</v>
      </c>
      <c r="K191" s="62">
        <v>0</v>
      </c>
      <c r="L191" s="62">
        <v>0</v>
      </c>
      <c r="M191" s="62">
        <v>0</v>
      </c>
      <c r="N191" s="62">
        <v>0</v>
      </c>
      <c r="O191" s="62">
        <v>0</v>
      </c>
      <c r="P191" s="269">
        <v>0</v>
      </c>
    </row>
    <row r="192" spans="1:46" s="30" customFormat="1" x14ac:dyDescent="0.35">
      <c r="A192" s="83">
        <v>42232</v>
      </c>
      <c r="B192" s="47" t="s">
        <v>146</v>
      </c>
      <c r="C192" s="113">
        <v>0</v>
      </c>
      <c r="D192" s="62">
        <v>0</v>
      </c>
      <c r="E192" s="103">
        <v>0</v>
      </c>
      <c r="F192" s="62">
        <v>0</v>
      </c>
      <c r="G192" s="107">
        <v>0</v>
      </c>
      <c r="H192" s="62">
        <v>0</v>
      </c>
      <c r="I192" s="103">
        <v>0</v>
      </c>
      <c r="J192" s="62">
        <v>0</v>
      </c>
      <c r="K192" s="62">
        <v>0</v>
      </c>
      <c r="L192" s="62">
        <v>0</v>
      </c>
      <c r="M192" s="62">
        <v>0</v>
      </c>
      <c r="N192" s="62">
        <v>0</v>
      </c>
      <c r="O192" s="62">
        <v>0</v>
      </c>
      <c r="P192" s="269">
        <v>0</v>
      </c>
    </row>
    <row r="193" spans="1:46" x14ac:dyDescent="0.35">
      <c r="A193" s="89">
        <v>42239</v>
      </c>
      <c r="B193" s="90" t="s">
        <v>122</v>
      </c>
      <c r="C193" s="113">
        <v>0</v>
      </c>
      <c r="D193" s="87">
        <v>0</v>
      </c>
      <c r="E193" s="87">
        <v>0</v>
      </c>
      <c r="F193" s="87">
        <v>0</v>
      </c>
      <c r="G193" s="107">
        <v>0</v>
      </c>
      <c r="H193" s="63">
        <v>0</v>
      </c>
      <c r="I193" s="87">
        <v>0</v>
      </c>
      <c r="J193" s="63">
        <v>0</v>
      </c>
      <c r="K193" s="63">
        <v>0</v>
      </c>
      <c r="L193" s="63">
        <v>0</v>
      </c>
      <c r="M193" s="63">
        <v>0</v>
      </c>
      <c r="N193" s="63">
        <v>0</v>
      </c>
      <c r="O193" s="63">
        <v>0</v>
      </c>
      <c r="P193" s="258">
        <v>0</v>
      </c>
    </row>
    <row r="194" spans="1:46" s="35" customFormat="1" x14ac:dyDescent="0.35">
      <c r="A194" s="81">
        <v>4226</v>
      </c>
      <c r="B194" s="46" t="s">
        <v>48</v>
      </c>
      <c r="C194" s="112">
        <v>5000</v>
      </c>
      <c r="D194" s="60">
        <v>0</v>
      </c>
      <c r="E194" s="102">
        <v>0</v>
      </c>
      <c r="F194" s="60">
        <v>0</v>
      </c>
      <c r="G194" s="106">
        <f>G195</f>
        <v>5000</v>
      </c>
      <c r="H194" s="60">
        <v>0</v>
      </c>
      <c r="I194" s="102">
        <v>0</v>
      </c>
      <c r="J194" s="60">
        <v>0</v>
      </c>
      <c r="K194" s="60">
        <v>0</v>
      </c>
      <c r="L194" s="60">
        <v>0</v>
      </c>
      <c r="M194" s="60">
        <v>0</v>
      </c>
      <c r="N194" s="60">
        <v>0</v>
      </c>
      <c r="O194" s="60">
        <v>0</v>
      </c>
      <c r="P194" s="267">
        <v>0</v>
      </c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</row>
    <row r="195" spans="1:46" x14ac:dyDescent="0.35">
      <c r="A195" s="89">
        <v>42262</v>
      </c>
      <c r="B195" s="90" t="s">
        <v>123</v>
      </c>
      <c r="C195" s="113">
        <v>5000</v>
      </c>
      <c r="D195" s="87">
        <v>0</v>
      </c>
      <c r="E195" s="87">
        <v>0</v>
      </c>
      <c r="F195" s="87">
        <v>0</v>
      </c>
      <c r="G195" s="107">
        <v>5000</v>
      </c>
      <c r="H195" s="63">
        <v>0</v>
      </c>
      <c r="I195" s="87">
        <v>0</v>
      </c>
      <c r="J195" s="63">
        <v>0</v>
      </c>
      <c r="K195" s="63">
        <v>0</v>
      </c>
      <c r="L195" s="63">
        <v>0</v>
      </c>
      <c r="M195" s="63">
        <v>0</v>
      </c>
      <c r="N195" s="63">
        <v>0</v>
      </c>
      <c r="O195" s="63">
        <v>0</v>
      </c>
      <c r="P195" s="258">
        <v>0</v>
      </c>
    </row>
    <row r="196" spans="1:46" s="35" customFormat="1" x14ac:dyDescent="0.35">
      <c r="A196" s="81">
        <v>4227</v>
      </c>
      <c r="B196" s="46" t="s">
        <v>49</v>
      </c>
      <c r="C196" s="112">
        <v>0</v>
      </c>
      <c r="D196" s="60">
        <v>0</v>
      </c>
      <c r="E196" s="102">
        <v>0</v>
      </c>
      <c r="F196" s="60">
        <v>0</v>
      </c>
      <c r="G196" s="106">
        <v>0</v>
      </c>
      <c r="H196" s="60">
        <v>0</v>
      </c>
      <c r="I196" s="102">
        <v>0</v>
      </c>
      <c r="J196" s="60">
        <v>0</v>
      </c>
      <c r="K196" s="60">
        <v>0</v>
      </c>
      <c r="L196" s="60">
        <v>0</v>
      </c>
      <c r="M196" s="60">
        <v>0</v>
      </c>
      <c r="N196" s="60">
        <v>0</v>
      </c>
      <c r="O196" s="60">
        <v>0</v>
      </c>
      <c r="P196" s="267">
        <v>0</v>
      </c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</row>
    <row r="197" spans="1:46" s="35" customFormat="1" ht="18.600000000000001" thickBot="1" x14ac:dyDescent="0.4">
      <c r="A197" s="84">
        <v>42273</v>
      </c>
      <c r="B197" s="209" t="s">
        <v>154</v>
      </c>
      <c r="C197" s="111">
        <v>0</v>
      </c>
      <c r="D197" s="61">
        <v>0</v>
      </c>
      <c r="E197" s="101">
        <v>0</v>
      </c>
      <c r="F197" s="61">
        <v>0</v>
      </c>
      <c r="G197" s="168">
        <v>0</v>
      </c>
      <c r="H197" s="61">
        <v>0</v>
      </c>
      <c r="I197" s="101">
        <v>0</v>
      </c>
      <c r="J197" s="61">
        <v>0</v>
      </c>
      <c r="K197" s="61">
        <v>0</v>
      </c>
      <c r="L197" s="61">
        <v>0</v>
      </c>
      <c r="M197" s="61">
        <v>0</v>
      </c>
      <c r="N197" s="61">
        <v>0</v>
      </c>
      <c r="O197" s="61">
        <v>0</v>
      </c>
      <c r="P197" s="270">
        <v>0</v>
      </c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</row>
    <row r="198" spans="1:46" s="31" customFormat="1" thickBot="1" x14ac:dyDescent="0.35">
      <c r="A198" s="65">
        <v>424</v>
      </c>
      <c r="B198" s="208" t="s">
        <v>21</v>
      </c>
      <c r="C198" s="165">
        <v>700</v>
      </c>
      <c r="D198" s="67">
        <v>0</v>
      </c>
      <c r="E198" s="105">
        <v>0</v>
      </c>
      <c r="F198" s="67">
        <v>0</v>
      </c>
      <c r="G198" s="166">
        <f>G199</f>
        <v>200</v>
      </c>
      <c r="H198" s="67">
        <v>0</v>
      </c>
      <c r="I198" s="105">
        <f>I199</f>
        <v>500</v>
      </c>
      <c r="J198" s="67">
        <v>0</v>
      </c>
      <c r="K198" s="67">
        <v>0</v>
      </c>
      <c r="L198" s="67">
        <v>0</v>
      </c>
      <c r="M198" s="67">
        <v>0</v>
      </c>
      <c r="N198" s="67">
        <v>0</v>
      </c>
      <c r="O198" s="67">
        <v>0</v>
      </c>
      <c r="P198" s="256">
        <v>0</v>
      </c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</row>
    <row r="199" spans="1:46" s="43" customFormat="1" ht="17.399999999999999" x14ac:dyDescent="0.3">
      <c r="A199" s="191">
        <v>4241</v>
      </c>
      <c r="B199" s="207" t="s">
        <v>50</v>
      </c>
      <c r="C199" s="193">
        <v>700</v>
      </c>
      <c r="D199" s="211">
        <v>0</v>
      </c>
      <c r="E199" s="210">
        <v>0</v>
      </c>
      <c r="F199" s="211">
        <v>0</v>
      </c>
      <c r="G199" s="197">
        <f>G200</f>
        <v>200</v>
      </c>
      <c r="H199" s="211">
        <v>0</v>
      </c>
      <c r="I199" s="210">
        <f>I200</f>
        <v>500</v>
      </c>
      <c r="J199" s="211">
        <v>0</v>
      </c>
      <c r="K199" s="211">
        <v>0</v>
      </c>
      <c r="L199" s="211">
        <v>0</v>
      </c>
      <c r="M199" s="211">
        <v>0</v>
      </c>
      <c r="N199" s="211">
        <v>0</v>
      </c>
      <c r="O199" s="211">
        <v>0</v>
      </c>
      <c r="P199" s="272">
        <v>0</v>
      </c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</row>
    <row r="200" spans="1:46" s="32" customFormat="1" ht="17.399999999999999" x14ac:dyDescent="0.3">
      <c r="A200" s="83">
        <v>42411</v>
      </c>
      <c r="B200" s="47" t="s">
        <v>50</v>
      </c>
      <c r="C200" s="114">
        <v>700</v>
      </c>
      <c r="D200" s="62">
        <v>0</v>
      </c>
      <c r="E200" s="103">
        <v>0</v>
      </c>
      <c r="F200" s="62">
        <v>0</v>
      </c>
      <c r="G200" s="107">
        <v>200</v>
      </c>
      <c r="H200" s="62">
        <v>0</v>
      </c>
      <c r="I200" s="103">
        <v>500</v>
      </c>
      <c r="J200" s="62">
        <v>0</v>
      </c>
      <c r="K200" s="62">
        <v>0</v>
      </c>
      <c r="L200" s="62">
        <v>0</v>
      </c>
      <c r="M200" s="62">
        <v>0</v>
      </c>
      <c r="N200" s="62">
        <v>0</v>
      </c>
      <c r="O200" s="62">
        <v>0</v>
      </c>
      <c r="P200" s="269">
        <v>0</v>
      </c>
    </row>
    <row r="201" spans="1:46" s="35" customFormat="1" x14ac:dyDescent="0.35">
      <c r="A201" s="81">
        <v>4242</v>
      </c>
      <c r="B201" s="46" t="s">
        <v>65</v>
      </c>
      <c r="C201" s="112">
        <v>0</v>
      </c>
      <c r="D201" s="60">
        <v>0</v>
      </c>
      <c r="E201" s="102">
        <v>0</v>
      </c>
      <c r="F201" s="60">
        <v>0</v>
      </c>
      <c r="G201" s="106">
        <v>0</v>
      </c>
      <c r="H201" s="60">
        <v>0</v>
      </c>
      <c r="I201" s="102">
        <v>0</v>
      </c>
      <c r="J201" s="60">
        <v>0</v>
      </c>
      <c r="K201" s="60">
        <v>0</v>
      </c>
      <c r="L201" s="60">
        <v>0</v>
      </c>
      <c r="M201" s="60">
        <v>0</v>
      </c>
      <c r="N201" s="60">
        <v>0</v>
      </c>
      <c r="O201" s="60">
        <v>0</v>
      </c>
      <c r="P201" s="267">
        <v>0</v>
      </c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</row>
    <row r="202" spans="1:46" ht="18.600000000000001" thickBot="1" x14ac:dyDescent="0.4">
      <c r="A202" s="80">
        <v>42421</v>
      </c>
      <c r="B202" s="212" t="s">
        <v>124</v>
      </c>
      <c r="C202" s="111">
        <v>0</v>
      </c>
      <c r="D202" s="64">
        <v>0</v>
      </c>
      <c r="E202" s="64">
        <v>0</v>
      </c>
      <c r="F202" s="64">
        <v>0</v>
      </c>
      <c r="G202" s="109">
        <v>0</v>
      </c>
      <c r="H202" s="64">
        <v>0</v>
      </c>
      <c r="I202" s="64">
        <v>0</v>
      </c>
      <c r="J202" s="64">
        <v>0</v>
      </c>
      <c r="K202" s="64">
        <v>0</v>
      </c>
      <c r="L202" s="64">
        <v>0</v>
      </c>
      <c r="M202" s="64">
        <v>0</v>
      </c>
      <c r="N202" s="64">
        <v>0</v>
      </c>
      <c r="O202" s="64">
        <v>0</v>
      </c>
      <c r="P202" s="259">
        <v>0</v>
      </c>
    </row>
    <row r="203" spans="1:46" s="31" customFormat="1" thickBot="1" x14ac:dyDescent="0.35">
      <c r="A203" s="65">
        <v>426</v>
      </c>
      <c r="B203" s="208" t="s">
        <v>26</v>
      </c>
      <c r="C203" s="165">
        <v>0</v>
      </c>
      <c r="D203" s="67">
        <v>0</v>
      </c>
      <c r="E203" s="105">
        <v>0</v>
      </c>
      <c r="F203" s="67">
        <v>0</v>
      </c>
      <c r="G203" s="166">
        <v>0</v>
      </c>
      <c r="H203" s="67">
        <v>0</v>
      </c>
      <c r="I203" s="105">
        <v>0</v>
      </c>
      <c r="J203" s="67">
        <v>0</v>
      </c>
      <c r="K203" s="67">
        <v>0</v>
      </c>
      <c r="L203" s="67">
        <v>0</v>
      </c>
      <c r="M203" s="67">
        <v>0</v>
      </c>
      <c r="N203" s="67">
        <v>0</v>
      </c>
      <c r="O203" s="67">
        <v>0</v>
      </c>
      <c r="P203" s="256">
        <v>0</v>
      </c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</row>
    <row r="204" spans="1:46" s="35" customFormat="1" x14ac:dyDescent="0.35">
      <c r="A204" s="191">
        <v>4262</v>
      </c>
      <c r="B204" s="207" t="s">
        <v>26</v>
      </c>
      <c r="C204" s="193">
        <v>0</v>
      </c>
      <c r="D204" s="202">
        <v>0</v>
      </c>
      <c r="E204" s="201">
        <v>0</v>
      </c>
      <c r="F204" s="202">
        <v>0</v>
      </c>
      <c r="G204" s="197">
        <v>0</v>
      </c>
      <c r="H204" s="202">
        <v>0</v>
      </c>
      <c r="I204" s="201">
        <v>0</v>
      </c>
      <c r="J204" s="202">
        <v>0</v>
      </c>
      <c r="K204" s="202">
        <v>0</v>
      </c>
      <c r="L204" s="202">
        <v>0</v>
      </c>
      <c r="M204" s="202">
        <v>0</v>
      </c>
      <c r="N204" s="202">
        <v>0</v>
      </c>
      <c r="O204" s="202">
        <v>0</v>
      </c>
      <c r="P204" s="268">
        <v>0</v>
      </c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</row>
    <row r="205" spans="1:46" ht="18.600000000000001" thickBot="1" x14ac:dyDescent="0.4">
      <c r="A205" s="80">
        <v>42621</v>
      </c>
      <c r="B205" s="212" t="s">
        <v>26</v>
      </c>
      <c r="C205" s="111">
        <v>0</v>
      </c>
      <c r="D205" s="64">
        <v>0</v>
      </c>
      <c r="E205" s="64">
        <v>0</v>
      </c>
      <c r="F205" s="64">
        <v>0</v>
      </c>
      <c r="G205" s="109">
        <v>0</v>
      </c>
      <c r="H205" s="64">
        <v>0</v>
      </c>
      <c r="I205" s="64">
        <v>0</v>
      </c>
      <c r="J205" s="64">
        <v>0</v>
      </c>
      <c r="K205" s="64">
        <v>0</v>
      </c>
      <c r="L205" s="64">
        <v>0</v>
      </c>
      <c r="M205" s="64">
        <v>0</v>
      </c>
      <c r="N205" s="64">
        <v>0</v>
      </c>
      <c r="O205" s="64">
        <v>0</v>
      </c>
      <c r="P205" s="259">
        <v>0</v>
      </c>
    </row>
    <row r="206" spans="1:46" ht="18.600000000000001" thickBot="1" x14ac:dyDescent="0.4">
      <c r="A206" s="213"/>
      <c r="B206" s="214" t="s">
        <v>23</v>
      </c>
      <c r="C206" s="165">
        <v>1989811</v>
      </c>
      <c r="D206" s="189">
        <f>D22</f>
        <v>94100</v>
      </c>
      <c r="E206" s="105">
        <f>E22</f>
        <v>92690</v>
      </c>
      <c r="F206" s="67">
        <f>F22</f>
        <v>2500</v>
      </c>
      <c r="G206" s="166">
        <f>G22+G175</f>
        <v>106870</v>
      </c>
      <c r="H206" s="67">
        <v>0</v>
      </c>
      <c r="I206" s="105">
        <f>I22+I175</f>
        <v>1684000</v>
      </c>
      <c r="J206" s="105">
        <f>J22</f>
        <v>1320</v>
      </c>
      <c r="K206" s="67">
        <f>K22</f>
        <v>21</v>
      </c>
      <c r="L206" s="67">
        <v>0</v>
      </c>
      <c r="M206" s="67">
        <v>0</v>
      </c>
      <c r="N206" s="67">
        <v>0</v>
      </c>
      <c r="O206" s="67">
        <f>O22</f>
        <v>7895</v>
      </c>
      <c r="P206" s="256">
        <f>P22</f>
        <v>415</v>
      </c>
    </row>
    <row r="207" spans="1:46" s="30" customFormat="1" ht="14.25" customHeight="1" thickBot="1" x14ac:dyDescent="0.4">
      <c r="A207" s="48"/>
      <c r="B207" s="49"/>
      <c r="C207" s="23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</row>
    <row r="208" spans="1:46" s="30" customFormat="1" ht="14.25" customHeight="1" x14ac:dyDescent="0.35">
      <c r="A208" s="352" t="s">
        <v>234</v>
      </c>
      <c r="B208" s="353"/>
      <c r="C208" s="353"/>
      <c r="D208" s="353"/>
      <c r="E208" s="353"/>
      <c r="F208" s="353"/>
      <c r="G208" s="349">
        <v>-15000</v>
      </c>
      <c r="H208" s="50"/>
      <c r="I208" s="50"/>
      <c r="J208" s="50"/>
      <c r="K208" s="50"/>
      <c r="L208" s="50"/>
      <c r="M208" s="50"/>
      <c r="N208" s="50"/>
      <c r="O208" s="50"/>
      <c r="P208" s="50"/>
    </row>
    <row r="209" spans="1:16" s="30" customFormat="1" ht="14.25" customHeight="1" x14ac:dyDescent="0.35">
      <c r="A209" s="354"/>
      <c r="B209" s="355"/>
      <c r="C209" s="355"/>
      <c r="D209" s="355"/>
      <c r="E209" s="355"/>
      <c r="F209" s="355"/>
      <c r="G209" s="350"/>
      <c r="H209" s="50"/>
      <c r="I209" s="50"/>
      <c r="J209" s="50"/>
      <c r="K209" s="50"/>
      <c r="L209" s="50"/>
      <c r="M209" s="50"/>
      <c r="N209" s="50"/>
      <c r="O209" s="50"/>
      <c r="P209" s="50"/>
    </row>
    <row r="210" spans="1:16" s="30" customFormat="1" ht="14.25" customHeight="1" thickBot="1" x14ac:dyDescent="0.4">
      <c r="A210" s="356"/>
      <c r="B210" s="357"/>
      <c r="C210" s="357"/>
      <c r="D210" s="357"/>
      <c r="E210" s="357"/>
      <c r="F210" s="357"/>
      <c r="G210" s="351"/>
      <c r="H210" s="50"/>
      <c r="I210" s="50"/>
      <c r="J210" s="50"/>
      <c r="K210" s="50"/>
      <c r="L210" s="50"/>
      <c r="M210" s="50"/>
      <c r="N210" s="50"/>
      <c r="O210" s="50"/>
      <c r="P210" s="50"/>
    </row>
    <row r="212" spans="1:16" ht="21" x14ac:dyDescent="0.4">
      <c r="A212" s="136" t="s">
        <v>223</v>
      </c>
      <c r="B212" s="136"/>
      <c r="C212" s="136"/>
      <c r="D212" s="253"/>
    </row>
    <row r="213" spans="1:16" ht="21" x14ac:dyDescent="0.4">
      <c r="A213" s="136"/>
      <c r="B213" s="136"/>
      <c r="C213" s="136"/>
      <c r="D213" s="253"/>
    </row>
    <row r="214" spans="1:16" ht="21" x14ac:dyDescent="0.4">
      <c r="A214" s="136"/>
      <c r="B214" s="136"/>
      <c r="C214" s="136"/>
      <c r="D214" s="253"/>
    </row>
    <row r="215" spans="1:16" ht="21" x14ac:dyDescent="0.4">
      <c r="A215" s="136" t="s">
        <v>224</v>
      </c>
      <c r="B215" s="136"/>
      <c r="C215" s="136"/>
      <c r="D215" s="253"/>
    </row>
    <row r="216" spans="1:16" ht="21" x14ac:dyDescent="0.4">
      <c r="A216" s="136"/>
      <c r="B216" s="136"/>
      <c r="C216" s="136"/>
      <c r="D216" s="253"/>
    </row>
    <row r="217" spans="1:16" ht="21" x14ac:dyDescent="0.4">
      <c r="A217" s="136" t="s">
        <v>247</v>
      </c>
      <c r="B217" s="136"/>
      <c r="C217" s="136"/>
      <c r="D217" s="253"/>
    </row>
    <row r="218" spans="1:16" ht="21" x14ac:dyDescent="0.4">
      <c r="A218" s="136"/>
      <c r="B218" s="136"/>
      <c r="C218" s="136"/>
      <c r="D218" s="253"/>
    </row>
    <row r="219" spans="1:16" ht="25.2" x14ac:dyDescent="0.45">
      <c r="A219" s="281" t="s">
        <v>244</v>
      </c>
      <c r="B219" s="252"/>
      <c r="C219" s="252"/>
      <c r="D219" s="248"/>
    </row>
    <row r="220" spans="1:16" ht="25.2" x14ac:dyDescent="0.45">
      <c r="A220" s="282" t="s">
        <v>231</v>
      </c>
      <c r="B220" s="250"/>
      <c r="C220" s="249"/>
      <c r="D220" s="248"/>
    </row>
  </sheetData>
  <mergeCells count="11">
    <mergeCell ref="M12:P12"/>
    <mergeCell ref="G208:G210"/>
    <mergeCell ref="A208:F210"/>
    <mergeCell ref="A1:C1"/>
    <mergeCell ref="M7:P7"/>
    <mergeCell ref="M8:P8"/>
    <mergeCell ref="M11:P11"/>
    <mergeCell ref="B3:G3"/>
    <mergeCell ref="M9:P9"/>
    <mergeCell ref="A6:D6"/>
    <mergeCell ref="A2:P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5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CB0C0-C64C-473C-A553-823AD62AAAA1}">
  <dimension ref="A1:AU220"/>
  <sheetViews>
    <sheetView topLeftCell="A193" zoomScale="75" zoomScaleNormal="75" workbookViewId="0">
      <selection activeCell="A218" sqref="A218"/>
    </sheetView>
  </sheetViews>
  <sheetFormatPr defaultColWidth="19.44140625" defaultRowHeight="18" x14ac:dyDescent="0.35"/>
  <cols>
    <col min="1" max="1" width="38" style="25" customWidth="1"/>
    <col min="2" max="2" width="40" style="26" customWidth="1"/>
    <col min="3" max="3" width="27.88671875" style="2" customWidth="1"/>
    <col min="4" max="4" width="21.6640625" style="1" customWidth="1"/>
    <col min="5" max="6" width="18.33203125" style="1" customWidth="1"/>
    <col min="7" max="7" width="18.88671875" style="1" customWidth="1"/>
    <col min="8" max="16" width="18.33203125" style="1" customWidth="1"/>
    <col min="17" max="47" width="19.44140625" style="30"/>
    <col min="48" max="16384" width="19.44140625" style="1"/>
  </cols>
  <sheetData>
    <row r="1" spans="1:16" ht="34.5" customHeight="1" thickBot="1" x14ac:dyDescent="0.4">
      <c r="A1" s="358" t="s">
        <v>63</v>
      </c>
      <c r="B1" s="359"/>
      <c r="C1" s="359"/>
    </row>
    <row r="2" spans="1:16" ht="27" customHeight="1" x14ac:dyDescent="0.4">
      <c r="A2" s="364" t="s">
        <v>246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</row>
    <row r="3" spans="1:16" ht="20.25" customHeight="1" x14ac:dyDescent="0.35">
      <c r="A3" s="4"/>
      <c r="B3" s="362"/>
      <c r="C3" s="362"/>
      <c r="D3" s="362"/>
      <c r="E3" s="362"/>
      <c r="F3" s="362"/>
      <c r="G3" s="362"/>
      <c r="H3" s="309"/>
      <c r="I3" s="218"/>
      <c r="J3" s="218"/>
      <c r="K3" s="218"/>
      <c r="L3" s="218"/>
      <c r="M3" s="218"/>
      <c r="N3" s="218"/>
      <c r="O3" s="218"/>
      <c r="P3" s="218"/>
    </row>
    <row r="4" spans="1:16" ht="18" customHeight="1" x14ac:dyDescent="0.35">
      <c r="A4" s="6" t="s">
        <v>11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22.5" customHeight="1" x14ac:dyDescent="0.35">
      <c r="A5" s="11" t="s">
        <v>63</v>
      </c>
      <c r="B5" s="12"/>
      <c r="C5" s="1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ht="16.5" customHeight="1" thickBot="1" x14ac:dyDescent="0.4">
      <c r="A6" s="363" t="s">
        <v>190</v>
      </c>
      <c r="B6" s="363"/>
      <c r="C6" s="363"/>
      <c r="D6" s="363"/>
      <c r="E6" s="14"/>
      <c r="F6" s="14"/>
      <c r="G6" s="14"/>
      <c r="H6" s="14"/>
      <c r="I6" s="14"/>
      <c r="J6" s="14"/>
      <c r="K6" s="14"/>
      <c r="L6" s="9"/>
      <c r="M6" s="9"/>
      <c r="N6" s="9"/>
      <c r="O6" s="9"/>
      <c r="P6" s="9"/>
    </row>
    <row r="7" spans="1:16" ht="48" customHeight="1" thickBot="1" x14ac:dyDescent="0.4">
      <c r="A7" s="68" t="s">
        <v>12</v>
      </c>
      <c r="B7" s="251" t="s">
        <v>238</v>
      </c>
      <c r="C7" s="69" t="s">
        <v>188</v>
      </c>
      <c r="D7" s="85" t="s">
        <v>239</v>
      </c>
      <c r="E7" s="276" t="s">
        <v>66</v>
      </c>
      <c r="F7" s="73"/>
      <c r="G7" s="73"/>
      <c r="H7" s="73"/>
      <c r="I7" s="73"/>
      <c r="J7" s="73"/>
      <c r="K7" s="73"/>
      <c r="L7" s="15"/>
      <c r="M7" s="360"/>
      <c r="N7" s="360"/>
      <c r="O7" s="360"/>
      <c r="P7" s="360"/>
    </row>
    <row r="8" spans="1:16" ht="19.5" customHeight="1" x14ac:dyDescent="0.35">
      <c r="A8" s="70" t="s">
        <v>9</v>
      </c>
      <c r="B8" s="71">
        <v>186790</v>
      </c>
      <c r="C8" s="71">
        <f>D206+E206</f>
        <v>186235</v>
      </c>
      <c r="D8" s="76">
        <v>184870</v>
      </c>
      <c r="E8" s="276"/>
      <c r="F8" s="73"/>
      <c r="G8" s="73"/>
      <c r="H8" s="73"/>
      <c r="I8" s="73"/>
      <c r="J8" s="73"/>
      <c r="K8" s="73"/>
      <c r="L8" s="17"/>
      <c r="M8" s="361"/>
      <c r="N8" s="361"/>
      <c r="O8" s="361"/>
      <c r="P8" s="361"/>
    </row>
    <row r="9" spans="1:16" ht="36.75" customHeight="1" x14ac:dyDescent="0.35">
      <c r="A9" s="53" t="s">
        <v>57</v>
      </c>
      <c r="B9" s="16">
        <v>0</v>
      </c>
      <c r="C9" s="16">
        <v>0</v>
      </c>
      <c r="D9" s="77">
        <v>0</v>
      </c>
      <c r="E9" s="276" t="s">
        <v>141</v>
      </c>
      <c r="F9" s="73"/>
      <c r="G9" s="73"/>
      <c r="H9" s="73"/>
      <c r="I9" s="73"/>
      <c r="J9" s="73"/>
      <c r="K9" s="73"/>
      <c r="L9" s="18"/>
      <c r="M9" s="361"/>
      <c r="N9" s="361"/>
      <c r="O9" s="361"/>
      <c r="P9" s="361"/>
    </row>
    <row r="10" spans="1:16" ht="21" customHeight="1" x14ac:dyDescent="0.35">
      <c r="A10" s="53" t="s">
        <v>140</v>
      </c>
      <c r="B10" s="16">
        <v>91870</v>
      </c>
      <c r="C10" s="16">
        <f>G206+G208</f>
        <v>91870</v>
      </c>
      <c r="D10" s="77">
        <v>91870</v>
      </c>
      <c r="E10" s="308"/>
      <c r="F10" s="307"/>
      <c r="G10" s="307"/>
      <c r="H10" s="307"/>
      <c r="I10" s="307"/>
      <c r="J10" s="307"/>
      <c r="K10" s="307"/>
      <c r="L10" s="18"/>
      <c r="M10" s="308"/>
      <c r="N10" s="308"/>
      <c r="O10" s="308"/>
      <c r="P10" s="308"/>
    </row>
    <row r="11" spans="1:16" ht="34.5" customHeight="1" x14ac:dyDescent="0.35">
      <c r="A11" s="54" t="s">
        <v>8</v>
      </c>
      <c r="B11" s="20">
        <v>0</v>
      </c>
      <c r="C11" s="20">
        <v>0</v>
      </c>
      <c r="D11" s="78">
        <v>0</v>
      </c>
      <c r="E11" s="276" t="s">
        <v>67</v>
      </c>
      <c r="F11" s="73"/>
      <c r="G11" s="73"/>
      <c r="H11" s="73"/>
      <c r="I11" s="73"/>
      <c r="J11" s="73"/>
      <c r="K11" s="73"/>
      <c r="L11" s="18"/>
      <c r="M11" s="361"/>
      <c r="N11" s="361"/>
      <c r="O11" s="361"/>
      <c r="P11" s="361"/>
    </row>
    <row r="12" spans="1:16" x14ac:dyDescent="0.35">
      <c r="A12" s="55" t="s">
        <v>1</v>
      </c>
      <c r="B12" s="16">
        <v>0</v>
      </c>
      <c r="C12" s="16">
        <v>0</v>
      </c>
      <c r="D12" s="77">
        <v>0</v>
      </c>
      <c r="E12" s="277" t="s">
        <v>68</v>
      </c>
      <c r="F12" s="74"/>
      <c r="G12" s="74"/>
      <c r="H12" s="74"/>
      <c r="I12" s="74"/>
      <c r="J12" s="74"/>
      <c r="K12" s="74"/>
      <c r="L12" s="21"/>
      <c r="M12" s="348"/>
      <c r="N12" s="348"/>
      <c r="O12" s="348"/>
      <c r="P12" s="348"/>
    </row>
    <row r="13" spans="1:16" x14ac:dyDescent="0.35">
      <c r="A13" s="55" t="s">
        <v>10</v>
      </c>
      <c r="B13" s="16">
        <v>1687841</v>
      </c>
      <c r="C13" s="16">
        <f>F206+I206+J206</f>
        <v>1687355</v>
      </c>
      <c r="D13" s="77">
        <v>1686500</v>
      </c>
      <c r="E13" s="75"/>
      <c r="F13" s="9"/>
      <c r="G13" s="22"/>
      <c r="H13" s="22"/>
      <c r="I13" s="9"/>
      <c r="J13" s="9"/>
      <c r="K13" s="9"/>
      <c r="L13" s="9"/>
      <c r="M13" s="9"/>
      <c r="N13" s="9"/>
      <c r="O13" s="9"/>
      <c r="P13" s="9"/>
    </row>
    <row r="14" spans="1:16" x14ac:dyDescent="0.35">
      <c r="A14" s="55" t="s">
        <v>169</v>
      </c>
      <c r="B14" s="16">
        <v>8310</v>
      </c>
      <c r="C14" s="16">
        <f>O206</f>
        <v>5505</v>
      </c>
      <c r="D14" s="77">
        <v>0</v>
      </c>
      <c r="E14" s="75"/>
      <c r="F14" s="9"/>
      <c r="G14" s="22"/>
      <c r="H14" s="22"/>
      <c r="I14" s="9"/>
      <c r="J14" s="9"/>
      <c r="K14" s="9"/>
      <c r="L14" s="9"/>
      <c r="M14" s="9"/>
      <c r="N14" s="9"/>
      <c r="O14" s="9"/>
      <c r="P14" s="9"/>
    </row>
    <row r="15" spans="1:16" ht="18.600000000000001" thickBot="1" x14ac:dyDescent="0.4">
      <c r="A15" s="94" t="s">
        <v>171</v>
      </c>
      <c r="B15" s="95">
        <v>0</v>
      </c>
      <c r="C15" s="95">
        <v>0</v>
      </c>
      <c r="D15" s="96">
        <v>0</v>
      </c>
      <c r="E15" s="75"/>
      <c r="F15" s="9"/>
      <c r="G15" s="22"/>
      <c r="H15" s="22"/>
      <c r="I15" s="9"/>
      <c r="J15" s="9"/>
      <c r="K15" s="9"/>
      <c r="L15" s="9"/>
      <c r="M15" s="9"/>
      <c r="N15" s="9"/>
      <c r="O15" s="9"/>
      <c r="P15" s="9"/>
    </row>
    <row r="16" spans="1:16" ht="18.600000000000001" thickBot="1" x14ac:dyDescent="0.4">
      <c r="A16" s="138" t="s">
        <v>13</v>
      </c>
      <c r="B16" s="139">
        <v>1974811</v>
      </c>
      <c r="C16" s="139">
        <f>SUM(C8:C15)</f>
        <v>1970965</v>
      </c>
      <c r="D16" s="140">
        <v>1963240</v>
      </c>
      <c r="E16" s="75"/>
      <c r="F16" s="9"/>
      <c r="G16" s="24"/>
      <c r="H16" s="24"/>
      <c r="I16" s="9"/>
      <c r="J16" s="9"/>
      <c r="K16" s="9"/>
      <c r="L16" s="9"/>
      <c r="M16" s="9"/>
      <c r="N16" s="9"/>
      <c r="O16" s="9"/>
      <c r="P16" s="9"/>
    </row>
    <row r="17" spans="1:47" ht="23.25" customHeight="1" x14ac:dyDescent="0.35">
      <c r="A17" s="144" t="s">
        <v>245</v>
      </c>
      <c r="B17" s="145">
        <v>15000</v>
      </c>
      <c r="C17" s="145">
        <v>15000</v>
      </c>
      <c r="D17" s="146">
        <v>15000</v>
      </c>
      <c r="M17" s="9"/>
      <c r="N17" s="9"/>
      <c r="O17" s="9"/>
      <c r="P17" s="9"/>
    </row>
    <row r="18" spans="1:47" ht="22.5" customHeight="1" thickBot="1" x14ac:dyDescent="0.4">
      <c r="A18" s="141" t="s">
        <v>13</v>
      </c>
      <c r="B18" s="142">
        <v>1989811</v>
      </c>
      <c r="C18" s="142">
        <f>SUM(C16:C17)</f>
        <v>1985965</v>
      </c>
      <c r="D18" s="143">
        <v>1978240</v>
      </c>
      <c r="M18" s="9"/>
      <c r="N18" s="9"/>
      <c r="O18" s="9"/>
      <c r="P18" s="9"/>
    </row>
    <row r="19" spans="1:47" ht="30.75" customHeight="1" x14ac:dyDescent="0.35">
      <c r="B19" s="2"/>
      <c r="M19" s="9"/>
      <c r="N19" s="9"/>
      <c r="O19" s="9"/>
      <c r="P19" s="9"/>
    </row>
    <row r="20" spans="1:47" s="27" customFormat="1" ht="21.75" customHeight="1" thickBot="1" x14ac:dyDescent="0.4">
      <c r="A20" s="28" t="s">
        <v>14</v>
      </c>
      <c r="B20" s="29"/>
      <c r="C20" s="10"/>
      <c r="D20" s="12"/>
      <c r="E20" s="12"/>
      <c r="F20" s="12"/>
      <c r="G20" s="12"/>
      <c r="H20" s="12"/>
      <c r="I20" s="9"/>
      <c r="J20" s="9"/>
      <c r="K20" s="9"/>
      <c r="L20" s="51"/>
      <c r="M20" s="215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</row>
    <row r="21" spans="1:47" ht="126" customHeight="1" thickBot="1" x14ac:dyDescent="0.4">
      <c r="A21" s="174" t="s">
        <v>15</v>
      </c>
      <c r="B21" s="175" t="s">
        <v>0</v>
      </c>
      <c r="C21" s="176" t="s">
        <v>241</v>
      </c>
      <c r="D21" s="177" t="s">
        <v>215</v>
      </c>
      <c r="E21" s="177" t="s">
        <v>216</v>
      </c>
      <c r="F21" s="177" t="s">
        <v>217</v>
      </c>
      <c r="G21" s="177" t="s">
        <v>218</v>
      </c>
      <c r="H21" s="177" t="s">
        <v>8</v>
      </c>
      <c r="I21" s="177" t="s">
        <v>222</v>
      </c>
      <c r="J21" s="177" t="s">
        <v>233</v>
      </c>
      <c r="K21" s="177" t="s">
        <v>219</v>
      </c>
      <c r="L21" s="177" t="s">
        <v>220</v>
      </c>
      <c r="M21" s="177" t="s">
        <v>221</v>
      </c>
      <c r="N21" s="177" t="s">
        <v>22</v>
      </c>
      <c r="O21" s="177" t="s">
        <v>229</v>
      </c>
      <c r="P21" s="278" t="s">
        <v>230</v>
      </c>
    </row>
    <row r="22" spans="1:47" ht="18.600000000000001" thickBot="1" x14ac:dyDescent="0.4">
      <c r="A22" s="178">
        <v>3</v>
      </c>
      <c r="B22" s="179"/>
      <c r="C22" s="169">
        <v>1979065</v>
      </c>
      <c r="D22" s="180">
        <f>D41</f>
        <v>94100</v>
      </c>
      <c r="E22" s="181">
        <f>E23+E41</f>
        <v>92135</v>
      </c>
      <c r="F22" s="182">
        <f>F23</f>
        <v>2500</v>
      </c>
      <c r="G22" s="183">
        <f>G41+G157</f>
        <v>100470</v>
      </c>
      <c r="H22" s="283">
        <v>0</v>
      </c>
      <c r="I22" s="181">
        <f>I23+I41+I167</f>
        <v>1683500</v>
      </c>
      <c r="J22" s="181">
        <f>J23+J41</f>
        <v>855</v>
      </c>
      <c r="K22" s="182">
        <f>K41</f>
        <v>0</v>
      </c>
      <c r="L22" s="283">
        <v>0</v>
      </c>
      <c r="M22" s="283">
        <v>0</v>
      </c>
      <c r="N22" s="283">
        <v>0</v>
      </c>
      <c r="O22" s="181">
        <f>O23+O41</f>
        <v>5505</v>
      </c>
      <c r="P22" s="255">
        <f>P41</f>
        <v>0</v>
      </c>
    </row>
    <row r="23" spans="1:47" ht="18.600000000000001" thickBot="1" x14ac:dyDescent="0.4">
      <c r="A23" s="65">
        <v>31</v>
      </c>
      <c r="B23" s="66" t="s">
        <v>7</v>
      </c>
      <c r="C23" s="110">
        <v>1673515</v>
      </c>
      <c r="D23" s="97">
        <v>0</v>
      </c>
      <c r="E23" s="97">
        <f>E24+E29+E37</f>
        <v>1325</v>
      </c>
      <c r="F23" s="67">
        <f>F29</f>
        <v>2500</v>
      </c>
      <c r="G23" s="105">
        <v>0</v>
      </c>
      <c r="H23" s="67">
        <v>0</v>
      </c>
      <c r="I23" s="97">
        <f>I24+I29+I37</f>
        <v>1663500</v>
      </c>
      <c r="J23" s="97">
        <f>J24+J29+J37</f>
        <v>825</v>
      </c>
      <c r="K23" s="67">
        <v>0</v>
      </c>
      <c r="L23" s="67">
        <v>0</v>
      </c>
      <c r="M23" s="67">
        <v>0</v>
      </c>
      <c r="N23" s="67">
        <v>0</v>
      </c>
      <c r="O23" s="97">
        <f>O24+O29+O37</f>
        <v>5365</v>
      </c>
      <c r="P23" s="256">
        <v>0</v>
      </c>
    </row>
    <row r="24" spans="1:47" s="31" customFormat="1" thickBot="1" x14ac:dyDescent="0.35">
      <c r="A24" s="65">
        <v>311</v>
      </c>
      <c r="B24" s="66" t="s">
        <v>18</v>
      </c>
      <c r="C24" s="165">
        <v>1365600</v>
      </c>
      <c r="D24" s="97">
        <v>0</v>
      </c>
      <c r="E24" s="97">
        <f>E25</f>
        <v>1000</v>
      </c>
      <c r="F24" s="67">
        <v>0</v>
      </c>
      <c r="G24" s="105">
        <v>0</v>
      </c>
      <c r="H24" s="67">
        <v>0</v>
      </c>
      <c r="I24" s="97">
        <f>I25+I27+I28</f>
        <v>1360000</v>
      </c>
      <c r="J24" s="97">
        <f>J25</f>
        <v>600</v>
      </c>
      <c r="K24" s="67">
        <v>0</v>
      </c>
      <c r="L24" s="67">
        <v>0</v>
      </c>
      <c r="M24" s="67">
        <v>0</v>
      </c>
      <c r="N24" s="67">
        <v>0</v>
      </c>
      <c r="O24" s="97">
        <f>O25</f>
        <v>4000</v>
      </c>
      <c r="P24" s="256">
        <v>0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</row>
    <row r="25" spans="1:47" x14ac:dyDescent="0.35">
      <c r="A25" s="79">
        <v>31111</v>
      </c>
      <c r="B25" s="33" t="s">
        <v>27</v>
      </c>
      <c r="C25" s="184">
        <v>1305600</v>
      </c>
      <c r="D25" s="185">
        <v>0</v>
      </c>
      <c r="E25" s="185">
        <v>1000</v>
      </c>
      <c r="F25" s="186">
        <v>0</v>
      </c>
      <c r="G25" s="186">
        <v>0</v>
      </c>
      <c r="H25" s="186">
        <v>0</v>
      </c>
      <c r="I25" s="185">
        <v>1300000</v>
      </c>
      <c r="J25" s="185">
        <v>600</v>
      </c>
      <c r="K25" s="186">
        <v>0</v>
      </c>
      <c r="L25" s="186">
        <v>0</v>
      </c>
      <c r="M25" s="186">
        <v>0</v>
      </c>
      <c r="N25" s="186">
        <v>0</v>
      </c>
      <c r="O25" s="185">
        <v>4000</v>
      </c>
      <c r="P25" s="257">
        <v>0</v>
      </c>
    </row>
    <row r="26" spans="1:47" x14ac:dyDescent="0.35">
      <c r="A26" s="82">
        <v>31113</v>
      </c>
      <c r="B26" s="38" t="s">
        <v>158</v>
      </c>
      <c r="C26" s="113">
        <v>0</v>
      </c>
      <c r="D26" s="56">
        <v>0</v>
      </c>
      <c r="E26" s="56">
        <v>0</v>
      </c>
      <c r="F26" s="63">
        <v>0</v>
      </c>
      <c r="G26" s="63">
        <v>0</v>
      </c>
      <c r="H26" s="63">
        <v>0</v>
      </c>
      <c r="I26" s="56">
        <v>0</v>
      </c>
      <c r="J26" s="56">
        <v>0</v>
      </c>
      <c r="K26" s="63">
        <v>0</v>
      </c>
      <c r="L26" s="63">
        <v>0</v>
      </c>
      <c r="M26" s="63">
        <v>0</v>
      </c>
      <c r="N26" s="63">
        <v>0</v>
      </c>
      <c r="O26" s="56">
        <v>0</v>
      </c>
      <c r="P26" s="258">
        <v>0</v>
      </c>
    </row>
    <row r="27" spans="1:47" x14ac:dyDescent="0.35">
      <c r="A27" s="82">
        <v>31131</v>
      </c>
      <c r="B27" s="38" t="s">
        <v>159</v>
      </c>
      <c r="C27" s="113">
        <v>40000</v>
      </c>
      <c r="D27" s="56">
        <v>0</v>
      </c>
      <c r="E27" s="56">
        <v>0</v>
      </c>
      <c r="F27" s="63">
        <v>0</v>
      </c>
      <c r="G27" s="63">
        <v>0</v>
      </c>
      <c r="H27" s="63">
        <v>0</v>
      </c>
      <c r="I27" s="56">
        <v>40000</v>
      </c>
      <c r="J27" s="56">
        <v>0</v>
      </c>
      <c r="K27" s="63">
        <v>0</v>
      </c>
      <c r="L27" s="63">
        <v>0</v>
      </c>
      <c r="M27" s="63">
        <v>0</v>
      </c>
      <c r="N27" s="63">
        <v>0</v>
      </c>
      <c r="O27" s="56">
        <v>0</v>
      </c>
      <c r="P27" s="258">
        <v>0</v>
      </c>
    </row>
    <row r="28" spans="1:47" ht="18.600000000000001" thickBot="1" x14ac:dyDescent="0.4">
      <c r="A28" s="80">
        <v>31141</v>
      </c>
      <c r="B28" s="34" t="s">
        <v>160</v>
      </c>
      <c r="C28" s="111">
        <v>20000</v>
      </c>
      <c r="D28" s="57">
        <v>0</v>
      </c>
      <c r="E28" s="57">
        <v>0</v>
      </c>
      <c r="F28" s="64">
        <v>0</v>
      </c>
      <c r="G28" s="64">
        <v>0</v>
      </c>
      <c r="H28" s="64">
        <v>0</v>
      </c>
      <c r="I28" s="57">
        <v>20000</v>
      </c>
      <c r="J28" s="57">
        <v>0</v>
      </c>
      <c r="K28" s="64">
        <v>0</v>
      </c>
      <c r="L28" s="64">
        <v>0</v>
      </c>
      <c r="M28" s="64">
        <v>0</v>
      </c>
      <c r="N28" s="64">
        <v>0</v>
      </c>
      <c r="O28" s="57">
        <v>0</v>
      </c>
      <c r="P28" s="259">
        <v>0</v>
      </c>
    </row>
    <row r="29" spans="1:47" s="31" customFormat="1" thickBot="1" x14ac:dyDescent="0.35">
      <c r="A29" s="310">
        <v>312</v>
      </c>
      <c r="B29" s="311" t="s">
        <v>16</v>
      </c>
      <c r="C29" s="312">
        <v>86990</v>
      </c>
      <c r="D29" s="313">
        <v>0</v>
      </c>
      <c r="E29" s="313">
        <f>E31+E35+E36</f>
        <v>160</v>
      </c>
      <c r="F29" s="314">
        <f>F31</f>
        <v>2500</v>
      </c>
      <c r="G29" s="315">
        <v>0</v>
      </c>
      <c r="H29" s="314">
        <v>0</v>
      </c>
      <c r="I29" s="313">
        <f>I30+I31+I32+I33+I34+I35+I36</f>
        <v>83500</v>
      </c>
      <c r="J29" s="313">
        <f>J31+J35+J36</f>
        <v>125</v>
      </c>
      <c r="K29" s="314">
        <v>0</v>
      </c>
      <c r="L29" s="314">
        <v>0</v>
      </c>
      <c r="M29" s="314">
        <v>0</v>
      </c>
      <c r="N29" s="314">
        <v>0</v>
      </c>
      <c r="O29" s="313">
        <f>O31+O35+O36</f>
        <v>705</v>
      </c>
      <c r="P29" s="316">
        <v>0</v>
      </c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</row>
    <row r="30" spans="1:47" s="31" customFormat="1" ht="17.399999999999999" x14ac:dyDescent="0.3">
      <c r="A30" s="331">
        <v>31211</v>
      </c>
      <c r="B30" s="332" t="s">
        <v>237</v>
      </c>
      <c r="C30" s="330">
        <v>4000</v>
      </c>
      <c r="D30" s="333">
        <v>0</v>
      </c>
      <c r="E30" s="333">
        <v>0</v>
      </c>
      <c r="F30" s="334">
        <v>0</v>
      </c>
      <c r="G30" s="335">
        <v>0</v>
      </c>
      <c r="H30" s="334">
        <v>0</v>
      </c>
      <c r="I30" s="333">
        <v>4000</v>
      </c>
      <c r="J30" s="333">
        <v>0</v>
      </c>
      <c r="K30" s="334">
        <v>0</v>
      </c>
      <c r="L30" s="334">
        <v>0</v>
      </c>
      <c r="M30" s="334">
        <v>0</v>
      </c>
      <c r="N30" s="334">
        <v>0</v>
      </c>
      <c r="O30" s="333">
        <v>0</v>
      </c>
      <c r="P30" s="336">
        <v>0</v>
      </c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</row>
    <row r="31" spans="1:47" x14ac:dyDescent="0.35">
      <c r="A31" s="82">
        <v>31212</v>
      </c>
      <c r="B31" s="38" t="s">
        <v>184</v>
      </c>
      <c r="C31" s="113">
        <v>42705</v>
      </c>
      <c r="D31" s="56">
        <v>0</v>
      </c>
      <c r="E31" s="56">
        <v>35</v>
      </c>
      <c r="F31" s="63">
        <v>2500</v>
      </c>
      <c r="G31" s="63">
        <v>0</v>
      </c>
      <c r="H31" s="63">
        <v>0</v>
      </c>
      <c r="I31" s="56">
        <v>40000</v>
      </c>
      <c r="J31" s="56">
        <v>25</v>
      </c>
      <c r="K31" s="63">
        <v>0</v>
      </c>
      <c r="L31" s="63">
        <v>0</v>
      </c>
      <c r="M31" s="63">
        <v>0</v>
      </c>
      <c r="N31" s="63">
        <v>0</v>
      </c>
      <c r="O31" s="56">
        <v>145</v>
      </c>
      <c r="P31" s="258">
        <v>0</v>
      </c>
    </row>
    <row r="32" spans="1:47" x14ac:dyDescent="0.35">
      <c r="A32" s="82">
        <v>31213</v>
      </c>
      <c r="B32" s="38" t="s">
        <v>187</v>
      </c>
      <c r="C32" s="113">
        <v>8000</v>
      </c>
      <c r="D32" s="56">
        <v>0</v>
      </c>
      <c r="E32" s="56">
        <v>0</v>
      </c>
      <c r="F32" s="63">
        <v>0</v>
      </c>
      <c r="G32" s="63">
        <v>0</v>
      </c>
      <c r="H32" s="63">
        <v>0</v>
      </c>
      <c r="I32" s="56">
        <v>8000</v>
      </c>
      <c r="J32" s="56">
        <v>0</v>
      </c>
      <c r="K32" s="63">
        <v>0</v>
      </c>
      <c r="L32" s="63">
        <v>0</v>
      </c>
      <c r="M32" s="63">
        <v>0</v>
      </c>
      <c r="N32" s="63">
        <v>0</v>
      </c>
      <c r="O32" s="56">
        <v>0</v>
      </c>
      <c r="P32" s="258">
        <v>0</v>
      </c>
    </row>
    <row r="33" spans="1:47" x14ac:dyDescent="0.35">
      <c r="A33" s="82">
        <v>31214</v>
      </c>
      <c r="B33" s="38" t="s">
        <v>232</v>
      </c>
      <c r="C33" s="113">
        <v>2500</v>
      </c>
      <c r="D33" s="56">
        <v>0</v>
      </c>
      <c r="E33" s="56">
        <v>0</v>
      </c>
      <c r="F33" s="63">
        <v>0</v>
      </c>
      <c r="G33" s="63">
        <v>0</v>
      </c>
      <c r="H33" s="63">
        <v>0</v>
      </c>
      <c r="I33" s="56">
        <v>2500</v>
      </c>
      <c r="J33" s="56">
        <v>0</v>
      </c>
      <c r="K33" s="63">
        <v>0</v>
      </c>
      <c r="L33" s="63">
        <v>0</v>
      </c>
      <c r="M33" s="63">
        <v>0</v>
      </c>
      <c r="N33" s="63">
        <v>0</v>
      </c>
      <c r="O33" s="56">
        <v>0</v>
      </c>
      <c r="P33" s="258">
        <v>0</v>
      </c>
    </row>
    <row r="34" spans="1:47" x14ac:dyDescent="0.35">
      <c r="A34" s="82">
        <v>31215</v>
      </c>
      <c r="B34" s="38" t="s">
        <v>186</v>
      </c>
      <c r="C34" s="113">
        <v>2000</v>
      </c>
      <c r="D34" s="56">
        <v>0</v>
      </c>
      <c r="E34" s="56">
        <v>0</v>
      </c>
      <c r="F34" s="63">
        <v>0</v>
      </c>
      <c r="G34" s="63">
        <v>0</v>
      </c>
      <c r="H34" s="63">
        <v>0</v>
      </c>
      <c r="I34" s="56">
        <v>2000</v>
      </c>
      <c r="J34" s="56">
        <v>0</v>
      </c>
      <c r="K34" s="63">
        <v>0</v>
      </c>
      <c r="L34" s="63">
        <v>0</v>
      </c>
      <c r="M34" s="63">
        <v>0</v>
      </c>
      <c r="N34" s="63">
        <v>0</v>
      </c>
      <c r="O34" s="56">
        <v>0</v>
      </c>
      <c r="P34" s="258">
        <v>0</v>
      </c>
    </row>
    <row r="35" spans="1:47" x14ac:dyDescent="0.35">
      <c r="A35" s="82">
        <v>31216</v>
      </c>
      <c r="B35" s="38" t="s">
        <v>185</v>
      </c>
      <c r="C35" s="113">
        <v>22630</v>
      </c>
      <c r="D35" s="56">
        <v>0</v>
      </c>
      <c r="E35" s="56">
        <v>100</v>
      </c>
      <c r="F35" s="63">
        <v>0</v>
      </c>
      <c r="G35" s="63">
        <v>0</v>
      </c>
      <c r="H35" s="63">
        <v>0</v>
      </c>
      <c r="I35" s="56">
        <v>22000</v>
      </c>
      <c r="J35" s="56">
        <v>80</v>
      </c>
      <c r="K35" s="63">
        <v>0</v>
      </c>
      <c r="L35" s="63">
        <v>0</v>
      </c>
      <c r="M35" s="63">
        <v>0</v>
      </c>
      <c r="N35" s="63">
        <v>0</v>
      </c>
      <c r="O35" s="56">
        <v>450</v>
      </c>
      <c r="P35" s="258">
        <v>0</v>
      </c>
    </row>
    <row r="36" spans="1:47" ht="18.600000000000001" thickBot="1" x14ac:dyDescent="0.4">
      <c r="A36" s="324">
        <v>31219</v>
      </c>
      <c r="B36" s="325" t="s">
        <v>16</v>
      </c>
      <c r="C36" s="326">
        <v>5155</v>
      </c>
      <c r="D36" s="327">
        <v>0</v>
      </c>
      <c r="E36" s="327">
        <v>25</v>
      </c>
      <c r="F36" s="328">
        <v>0</v>
      </c>
      <c r="G36" s="328">
        <v>0</v>
      </c>
      <c r="H36" s="328">
        <v>0</v>
      </c>
      <c r="I36" s="327">
        <v>5000</v>
      </c>
      <c r="J36" s="327">
        <v>20</v>
      </c>
      <c r="K36" s="328">
        <v>0</v>
      </c>
      <c r="L36" s="328">
        <v>0</v>
      </c>
      <c r="M36" s="328">
        <v>0</v>
      </c>
      <c r="N36" s="328">
        <v>0</v>
      </c>
      <c r="O36" s="327">
        <v>110</v>
      </c>
      <c r="P36" s="329">
        <v>0</v>
      </c>
    </row>
    <row r="37" spans="1:47" s="31" customFormat="1" thickBot="1" x14ac:dyDescent="0.35">
      <c r="A37" s="317">
        <v>313</v>
      </c>
      <c r="B37" s="318" t="s">
        <v>24</v>
      </c>
      <c r="C37" s="319">
        <v>220925</v>
      </c>
      <c r="D37" s="320">
        <v>0</v>
      </c>
      <c r="E37" s="320">
        <f>E38</f>
        <v>165</v>
      </c>
      <c r="F37" s="321">
        <v>0</v>
      </c>
      <c r="G37" s="322">
        <v>0</v>
      </c>
      <c r="H37" s="321">
        <v>0</v>
      </c>
      <c r="I37" s="320">
        <f>I38</f>
        <v>220000</v>
      </c>
      <c r="J37" s="320">
        <f>J38</f>
        <v>100</v>
      </c>
      <c r="K37" s="321">
        <v>0</v>
      </c>
      <c r="L37" s="321">
        <v>0</v>
      </c>
      <c r="M37" s="321">
        <v>0</v>
      </c>
      <c r="N37" s="321">
        <v>0</v>
      </c>
      <c r="O37" s="320">
        <f>O38</f>
        <v>660</v>
      </c>
      <c r="P37" s="323">
        <v>0</v>
      </c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</row>
    <row r="38" spans="1:47" s="30" customFormat="1" x14ac:dyDescent="0.35">
      <c r="A38" s="187">
        <v>31321</v>
      </c>
      <c r="B38" s="33" t="s">
        <v>28</v>
      </c>
      <c r="C38" s="184">
        <v>220925</v>
      </c>
      <c r="D38" s="185">
        <v>0</v>
      </c>
      <c r="E38" s="185">
        <v>165</v>
      </c>
      <c r="F38" s="185">
        <v>0</v>
      </c>
      <c r="G38" s="186">
        <v>0</v>
      </c>
      <c r="H38" s="185">
        <v>0</v>
      </c>
      <c r="I38" s="185">
        <v>220000</v>
      </c>
      <c r="J38" s="185">
        <v>100</v>
      </c>
      <c r="K38" s="185">
        <v>0</v>
      </c>
      <c r="L38" s="185">
        <v>0</v>
      </c>
      <c r="M38" s="185">
        <v>0</v>
      </c>
      <c r="N38" s="185">
        <v>0</v>
      </c>
      <c r="O38" s="185">
        <v>660</v>
      </c>
      <c r="P38" s="261">
        <v>0</v>
      </c>
    </row>
    <row r="39" spans="1:47" s="30" customFormat="1" x14ac:dyDescent="0.35">
      <c r="A39" s="83">
        <v>31322</v>
      </c>
      <c r="B39" s="40" t="s">
        <v>161</v>
      </c>
      <c r="C39" s="113">
        <v>0</v>
      </c>
      <c r="D39" s="115">
        <v>0</v>
      </c>
      <c r="E39" s="115">
        <v>0</v>
      </c>
      <c r="F39" s="173">
        <v>0</v>
      </c>
      <c r="G39" s="103">
        <v>0</v>
      </c>
      <c r="H39" s="173">
        <v>0</v>
      </c>
      <c r="I39" s="115">
        <v>0</v>
      </c>
      <c r="J39" s="115">
        <v>0</v>
      </c>
      <c r="K39" s="173">
        <v>0</v>
      </c>
      <c r="L39" s="173">
        <v>0</v>
      </c>
      <c r="M39" s="173">
        <v>0</v>
      </c>
      <c r="N39" s="173">
        <v>0</v>
      </c>
      <c r="O39" s="115">
        <v>0</v>
      </c>
      <c r="P39" s="262">
        <v>0</v>
      </c>
    </row>
    <row r="40" spans="1:47" ht="18.600000000000001" thickBot="1" x14ac:dyDescent="0.4">
      <c r="A40" s="80">
        <v>31332</v>
      </c>
      <c r="B40" s="34" t="s">
        <v>162</v>
      </c>
      <c r="C40" s="111">
        <v>0</v>
      </c>
      <c r="D40" s="98">
        <v>0</v>
      </c>
      <c r="E40" s="98">
        <v>0</v>
      </c>
      <c r="F40" s="91">
        <v>0</v>
      </c>
      <c r="G40" s="101">
        <v>0</v>
      </c>
      <c r="H40" s="91">
        <v>0</v>
      </c>
      <c r="I40" s="98">
        <v>0</v>
      </c>
      <c r="J40" s="98">
        <v>0</v>
      </c>
      <c r="K40" s="91">
        <v>0</v>
      </c>
      <c r="L40" s="91">
        <v>0</v>
      </c>
      <c r="M40" s="91">
        <v>0</v>
      </c>
      <c r="N40" s="91">
        <v>0</v>
      </c>
      <c r="O40" s="98">
        <v>0</v>
      </c>
      <c r="P40" s="263">
        <v>0</v>
      </c>
    </row>
    <row r="41" spans="1:47" ht="18.600000000000001" thickBot="1" x14ac:dyDescent="0.4">
      <c r="A41" s="65">
        <v>32</v>
      </c>
      <c r="B41" s="66" t="s">
        <v>17</v>
      </c>
      <c r="C41" s="165">
        <v>303930</v>
      </c>
      <c r="D41" s="189">
        <f>D42+D59+D85+D134+D138</f>
        <v>94100</v>
      </c>
      <c r="E41" s="97">
        <f>E42+E59+E85+E134</f>
        <v>90810</v>
      </c>
      <c r="F41" s="188">
        <v>0</v>
      </c>
      <c r="G41" s="190">
        <f>G42+G59+G85+G134+G138</f>
        <v>99350</v>
      </c>
      <c r="H41" s="188">
        <v>0</v>
      </c>
      <c r="I41" s="188">
        <f>I85+I138</f>
        <v>19500</v>
      </c>
      <c r="J41" s="188">
        <f>J42</f>
        <v>30</v>
      </c>
      <c r="K41" s="188">
        <f>K59</f>
        <v>0</v>
      </c>
      <c r="L41" s="188">
        <v>0</v>
      </c>
      <c r="M41" s="188">
        <v>0</v>
      </c>
      <c r="N41" s="188">
        <v>0</v>
      </c>
      <c r="O41" s="97">
        <f>O42</f>
        <v>140</v>
      </c>
      <c r="P41" s="260">
        <f>P59</f>
        <v>0</v>
      </c>
    </row>
    <row r="42" spans="1:47" s="31" customFormat="1" ht="39" customHeight="1" thickBot="1" x14ac:dyDescent="0.35">
      <c r="A42" s="65">
        <v>321</v>
      </c>
      <c r="B42" s="198" t="s">
        <v>58</v>
      </c>
      <c r="C42" s="165">
        <v>109310</v>
      </c>
      <c r="D42" s="189">
        <f>D51+D43</f>
        <v>62100</v>
      </c>
      <c r="E42" s="97">
        <f>E51</f>
        <v>15040</v>
      </c>
      <c r="F42" s="188">
        <v>0</v>
      </c>
      <c r="G42" s="190">
        <f>G43+G51+G53</f>
        <v>32000</v>
      </c>
      <c r="H42" s="188">
        <v>0</v>
      </c>
      <c r="I42" s="188">
        <v>0</v>
      </c>
      <c r="J42" s="188">
        <f>J51</f>
        <v>30</v>
      </c>
      <c r="K42" s="188">
        <v>0</v>
      </c>
      <c r="L42" s="188">
        <v>0</v>
      </c>
      <c r="M42" s="188">
        <v>0</v>
      </c>
      <c r="N42" s="188">
        <v>0</v>
      </c>
      <c r="O42" s="97">
        <f>O51</f>
        <v>140</v>
      </c>
      <c r="P42" s="260">
        <v>0</v>
      </c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</row>
    <row r="43" spans="1:47" s="35" customFormat="1" x14ac:dyDescent="0.35">
      <c r="A43" s="191">
        <v>3211</v>
      </c>
      <c r="B43" s="192" t="s">
        <v>29</v>
      </c>
      <c r="C43" s="193">
        <v>12600</v>
      </c>
      <c r="D43" s="194">
        <f>D46</f>
        <v>2100</v>
      </c>
      <c r="E43" s="195">
        <v>0</v>
      </c>
      <c r="F43" s="196">
        <v>0</v>
      </c>
      <c r="G43" s="197">
        <f>G44+G45+G46+G47+G48</f>
        <v>10500</v>
      </c>
      <c r="H43" s="196">
        <v>0</v>
      </c>
      <c r="I43" s="196">
        <v>0</v>
      </c>
      <c r="J43" s="196">
        <v>0</v>
      </c>
      <c r="K43" s="196">
        <v>0</v>
      </c>
      <c r="L43" s="196">
        <v>0</v>
      </c>
      <c r="M43" s="196">
        <v>0</v>
      </c>
      <c r="N43" s="196">
        <v>0</v>
      </c>
      <c r="O43" s="195">
        <v>0</v>
      </c>
      <c r="P43" s="264">
        <v>0</v>
      </c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</row>
    <row r="44" spans="1:47" ht="36" customHeight="1" x14ac:dyDescent="0.35">
      <c r="A44" s="82">
        <v>32111</v>
      </c>
      <c r="B44" s="39" t="s">
        <v>69</v>
      </c>
      <c r="C44" s="113">
        <v>5000</v>
      </c>
      <c r="D44" s="59">
        <v>0</v>
      </c>
      <c r="E44" s="56">
        <v>0</v>
      </c>
      <c r="F44" s="56">
        <v>0</v>
      </c>
      <c r="G44" s="107">
        <v>5000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265">
        <v>0</v>
      </c>
    </row>
    <row r="45" spans="1:47" ht="36" customHeight="1" x14ac:dyDescent="0.35">
      <c r="A45" s="82">
        <v>32112</v>
      </c>
      <c r="B45" s="39" t="s">
        <v>70</v>
      </c>
      <c r="C45" s="113">
        <v>500</v>
      </c>
      <c r="D45" s="59">
        <v>0</v>
      </c>
      <c r="E45" s="56">
        <v>0</v>
      </c>
      <c r="F45" s="56">
        <v>0</v>
      </c>
      <c r="G45" s="107">
        <v>500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265">
        <v>0</v>
      </c>
    </row>
    <row r="46" spans="1:47" ht="36" customHeight="1" x14ac:dyDescent="0.35">
      <c r="A46" s="82">
        <v>32113</v>
      </c>
      <c r="B46" s="39" t="s">
        <v>71</v>
      </c>
      <c r="C46" s="113">
        <v>5100</v>
      </c>
      <c r="D46" s="59">
        <v>2100</v>
      </c>
      <c r="E46" s="56">
        <v>0</v>
      </c>
      <c r="F46" s="56">
        <v>0</v>
      </c>
      <c r="G46" s="107">
        <v>3000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265">
        <v>0</v>
      </c>
    </row>
    <row r="47" spans="1:47" ht="36" customHeight="1" x14ac:dyDescent="0.35">
      <c r="A47" s="82">
        <v>32114</v>
      </c>
      <c r="B47" s="39" t="s">
        <v>72</v>
      </c>
      <c r="C47" s="113">
        <v>500</v>
      </c>
      <c r="D47" s="59">
        <v>0</v>
      </c>
      <c r="E47" s="56">
        <v>0</v>
      </c>
      <c r="F47" s="56">
        <v>0</v>
      </c>
      <c r="G47" s="107">
        <v>500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265">
        <v>0</v>
      </c>
    </row>
    <row r="48" spans="1:47" ht="36" customHeight="1" x14ac:dyDescent="0.35">
      <c r="A48" s="82">
        <v>32115</v>
      </c>
      <c r="B48" s="39" t="s">
        <v>73</v>
      </c>
      <c r="C48" s="113">
        <v>1500</v>
      </c>
      <c r="D48" s="59">
        <v>0</v>
      </c>
      <c r="E48" s="56">
        <v>0</v>
      </c>
      <c r="F48" s="56">
        <v>0</v>
      </c>
      <c r="G48" s="107">
        <v>1500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265">
        <v>0</v>
      </c>
    </row>
    <row r="49" spans="1:47" ht="36" customHeight="1" x14ac:dyDescent="0.35">
      <c r="A49" s="82">
        <v>32116</v>
      </c>
      <c r="B49" s="39" t="s">
        <v>74</v>
      </c>
      <c r="C49" s="113">
        <v>0</v>
      </c>
      <c r="D49" s="59">
        <v>0</v>
      </c>
      <c r="E49" s="56">
        <v>0</v>
      </c>
      <c r="F49" s="56">
        <v>0</v>
      </c>
      <c r="G49" s="107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265">
        <v>0</v>
      </c>
    </row>
    <row r="50" spans="1:47" ht="36" customHeight="1" x14ac:dyDescent="0.35">
      <c r="A50" s="82">
        <v>32117</v>
      </c>
      <c r="B50" s="39" t="s">
        <v>75</v>
      </c>
      <c r="C50" s="113">
        <v>0</v>
      </c>
      <c r="D50" s="59">
        <v>0</v>
      </c>
      <c r="E50" s="56">
        <v>0</v>
      </c>
      <c r="F50" s="56">
        <v>0</v>
      </c>
      <c r="G50" s="107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265">
        <v>0</v>
      </c>
    </row>
    <row r="51" spans="1:47" ht="36" customHeight="1" x14ac:dyDescent="0.35">
      <c r="A51" s="81">
        <v>3212</v>
      </c>
      <c r="B51" s="37" t="s">
        <v>195</v>
      </c>
      <c r="C51" s="227">
        <v>95210</v>
      </c>
      <c r="D51" s="228">
        <f>D52</f>
        <v>60000</v>
      </c>
      <c r="E51" s="58">
        <f>E52</f>
        <v>15040</v>
      </c>
      <c r="F51" s="58">
        <v>0</v>
      </c>
      <c r="G51" s="229">
        <f>G52</f>
        <v>20000</v>
      </c>
      <c r="H51" s="58">
        <v>0</v>
      </c>
      <c r="I51" s="58">
        <v>0</v>
      </c>
      <c r="J51" s="58">
        <f>J52</f>
        <v>30</v>
      </c>
      <c r="K51" s="58">
        <v>0</v>
      </c>
      <c r="L51" s="58">
        <v>0</v>
      </c>
      <c r="M51" s="58">
        <v>0</v>
      </c>
      <c r="N51" s="58">
        <v>0</v>
      </c>
      <c r="O51" s="58">
        <f>O52</f>
        <v>140</v>
      </c>
      <c r="P51" s="266">
        <v>0</v>
      </c>
    </row>
    <row r="52" spans="1:47" s="35" customFormat="1" ht="36" customHeight="1" x14ac:dyDescent="0.35">
      <c r="A52" s="83">
        <v>32121</v>
      </c>
      <c r="B52" s="41" t="s">
        <v>147</v>
      </c>
      <c r="C52" s="172">
        <v>95210</v>
      </c>
      <c r="D52" s="225">
        <v>60000</v>
      </c>
      <c r="E52" s="226">
        <f>40+15000</f>
        <v>15040</v>
      </c>
      <c r="F52" s="173">
        <v>0</v>
      </c>
      <c r="G52" s="223">
        <v>20000</v>
      </c>
      <c r="H52" s="173">
        <v>0</v>
      </c>
      <c r="I52" s="173">
        <v>0</v>
      </c>
      <c r="J52" s="173">
        <v>30</v>
      </c>
      <c r="K52" s="173">
        <v>0</v>
      </c>
      <c r="L52" s="173">
        <v>0</v>
      </c>
      <c r="M52" s="173">
        <v>0</v>
      </c>
      <c r="N52" s="173">
        <v>0</v>
      </c>
      <c r="O52" s="226">
        <v>140</v>
      </c>
      <c r="P52" s="262">
        <v>0</v>
      </c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</row>
    <row r="53" spans="1:47" s="35" customFormat="1" ht="27.75" customHeight="1" x14ac:dyDescent="0.35">
      <c r="A53" s="81">
        <v>3213</v>
      </c>
      <c r="B53" s="37" t="s">
        <v>30</v>
      </c>
      <c r="C53" s="112">
        <v>1500</v>
      </c>
      <c r="D53" s="99">
        <v>0</v>
      </c>
      <c r="E53" s="102">
        <v>0</v>
      </c>
      <c r="F53" s="60">
        <v>0</v>
      </c>
      <c r="G53" s="106">
        <f>G54+G55</f>
        <v>1500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267">
        <v>0</v>
      </c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</row>
    <row r="54" spans="1:47" ht="36" customHeight="1" x14ac:dyDescent="0.35">
      <c r="A54" s="82">
        <v>32131</v>
      </c>
      <c r="B54" s="39" t="s">
        <v>76</v>
      </c>
      <c r="C54" s="113">
        <v>1200</v>
      </c>
      <c r="D54" s="59">
        <v>0</v>
      </c>
      <c r="E54" s="63">
        <v>0</v>
      </c>
      <c r="F54" s="63">
        <v>0</v>
      </c>
      <c r="G54" s="107">
        <v>1200</v>
      </c>
      <c r="H54" s="63">
        <v>0</v>
      </c>
      <c r="I54" s="63">
        <v>0</v>
      </c>
      <c r="J54" s="63">
        <v>0</v>
      </c>
      <c r="K54" s="63">
        <v>0</v>
      </c>
      <c r="L54" s="63">
        <v>0</v>
      </c>
      <c r="M54" s="63">
        <v>0</v>
      </c>
      <c r="N54" s="63">
        <v>0</v>
      </c>
      <c r="O54" s="63">
        <v>0</v>
      </c>
      <c r="P54" s="258">
        <v>0</v>
      </c>
    </row>
    <row r="55" spans="1:47" ht="24" customHeight="1" x14ac:dyDescent="0.35">
      <c r="A55" s="82">
        <v>32132</v>
      </c>
      <c r="B55" s="39" t="s">
        <v>77</v>
      </c>
      <c r="C55" s="113">
        <v>300</v>
      </c>
      <c r="D55" s="59">
        <v>0</v>
      </c>
      <c r="E55" s="63">
        <v>0</v>
      </c>
      <c r="F55" s="63">
        <v>0</v>
      </c>
      <c r="G55" s="107">
        <v>300</v>
      </c>
      <c r="H55" s="63">
        <v>0</v>
      </c>
      <c r="I55" s="63">
        <v>0</v>
      </c>
      <c r="J55" s="63">
        <v>0</v>
      </c>
      <c r="K55" s="63">
        <v>0</v>
      </c>
      <c r="L55" s="63">
        <v>0</v>
      </c>
      <c r="M55" s="63">
        <v>0</v>
      </c>
      <c r="N55" s="63">
        <v>0</v>
      </c>
      <c r="O55" s="63">
        <v>0</v>
      </c>
      <c r="P55" s="258">
        <v>0</v>
      </c>
    </row>
    <row r="56" spans="1:47" s="35" customFormat="1" ht="36" customHeight="1" x14ac:dyDescent="0.35">
      <c r="A56" s="81">
        <v>3214</v>
      </c>
      <c r="B56" s="37" t="s">
        <v>55</v>
      </c>
      <c r="C56" s="112">
        <v>0</v>
      </c>
      <c r="D56" s="99">
        <v>0</v>
      </c>
      <c r="E56" s="102">
        <v>0</v>
      </c>
      <c r="F56" s="60">
        <v>0</v>
      </c>
      <c r="G56" s="106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267">
        <v>0</v>
      </c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</row>
    <row r="57" spans="1:47" ht="36" customHeight="1" x14ac:dyDescent="0.35">
      <c r="A57" s="82">
        <v>32141</v>
      </c>
      <c r="B57" s="39" t="s">
        <v>55</v>
      </c>
      <c r="C57" s="113">
        <v>0</v>
      </c>
      <c r="D57" s="59">
        <v>0</v>
      </c>
      <c r="E57" s="63">
        <v>0</v>
      </c>
      <c r="F57" s="63">
        <v>0</v>
      </c>
      <c r="G57" s="107">
        <v>0</v>
      </c>
      <c r="H57" s="63">
        <v>0</v>
      </c>
      <c r="I57" s="63">
        <v>0</v>
      </c>
      <c r="J57" s="63">
        <v>0</v>
      </c>
      <c r="K57" s="63">
        <v>0</v>
      </c>
      <c r="L57" s="63">
        <v>0</v>
      </c>
      <c r="M57" s="63">
        <v>0</v>
      </c>
      <c r="N57" s="63">
        <v>0</v>
      </c>
      <c r="O57" s="63">
        <v>0</v>
      </c>
      <c r="P57" s="258">
        <v>0</v>
      </c>
    </row>
    <row r="58" spans="1:47" ht="36" customHeight="1" thickBot="1" x14ac:dyDescent="0.4">
      <c r="A58" s="80">
        <v>32149</v>
      </c>
      <c r="B58" s="199" t="s">
        <v>78</v>
      </c>
      <c r="C58" s="111">
        <v>0</v>
      </c>
      <c r="D58" s="200">
        <v>0</v>
      </c>
      <c r="E58" s="64">
        <v>0</v>
      </c>
      <c r="F58" s="64">
        <v>0</v>
      </c>
      <c r="G58" s="109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259">
        <v>0</v>
      </c>
    </row>
    <row r="59" spans="1:47" s="31" customFormat="1" thickBot="1" x14ac:dyDescent="0.35">
      <c r="A59" s="65">
        <v>322</v>
      </c>
      <c r="B59" s="198" t="s">
        <v>3</v>
      </c>
      <c r="C59" s="165">
        <v>77300</v>
      </c>
      <c r="D59" s="189">
        <f>D69</f>
        <v>4400</v>
      </c>
      <c r="E59" s="105">
        <f>E69</f>
        <v>54500</v>
      </c>
      <c r="F59" s="67">
        <v>0</v>
      </c>
      <c r="G59" s="166">
        <f>G60+G67+G69+G75+G80+G83</f>
        <v>18400</v>
      </c>
      <c r="H59" s="67">
        <v>0</v>
      </c>
      <c r="I59" s="67">
        <v>0</v>
      </c>
      <c r="J59" s="67">
        <v>0</v>
      </c>
      <c r="K59" s="67">
        <f>K67</f>
        <v>0</v>
      </c>
      <c r="L59" s="67">
        <v>0</v>
      </c>
      <c r="M59" s="67">
        <v>0</v>
      </c>
      <c r="N59" s="67">
        <v>0</v>
      </c>
      <c r="O59" s="67">
        <v>0</v>
      </c>
      <c r="P59" s="256">
        <f>P67</f>
        <v>0</v>
      </c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</row>
    <row r="60" spans="1:47" s="35" customFormat="1" x14ac:dyDescent="0.35">
      <c r="A60" s="191">
        <v>3221</v>
      </c>
      <c r="B60" s="192" t="s">
        <v>31</v>
      </c>
      <c r="C60" s="193">
        <v>5200</v>
      </c>
      <c r="D60" s="194">
        <v>0</v>
      </c>
      <c r="E60" s="201">
        <v>0</v>
      </c>
      <c r="F60" s="202">
        <v>0</v>
      </c>
      <c r="G60" s="197">
        <f>G61+G62+G64+G65+G66</f>
        <v>5200</v>
      </c>
      <c r="H60" s="202">
        <v>0</v>
      </c>
      <c r="I60" s="202">
        <v>0</v>
      </c>
      <c r="J60" s="202">
        <v>0</v>
      </c>
      <c r="K60" s="202">
        <v>0</v>
      </c>
      <c r="L60" s="202">
        <v>0</v>
      </c>
      <c r="M60" s="202">
        <v>0</v>
      </c>
      <c r="N60" s="202">
        <v>0</v>
      </c>
      <c r="O60" s="202">
        <v>0</v>
      </c>
      <c r="P60" s="268">
        <v>0</v>
      </c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</row>
    <row r="61" spans="1:47" x14ac:dyDescent="0.35">
      <c r="A61" s="82">
        <v>32211</v>
      </c>
      <c r="B61" s="39" t="s">
        <v>31</v>
      </c>
      <c r="C61" s="113">
        <v>2500</v>
      </c>
      <c r="D61" s="59">
        <v>0</v>
      </c>
      <c r="E61" s="63">
        <v>0</v>
      </c>
      <c r="F61" s="63">
        <v>0</v>
      </c>
      <c r="G61" s="107">
        <v>2500</v>
      </c>
      <c r="H61" s="63">
        <v>0</v>
      </c>
      <c r="I61" s="63">
        <v>0</v>
      </c>
      <c r="J61" s="63">
        <v>0</v>
      </c>
      <c r="K61" s="63">
        <v>0</v>
      </c>
      <c r="L61" s="63">
        <v>0</v>
      </c>
      <c r="M61" s="63">
        <v>0</v>
      </c>
      <c r="N61" s="63">
        <v>0</v>
      </c>
      <c r="O61" s="63">
        <v>0</v>
      </c>
      <c r="P61" s="258">
        <v>0</v>
      </c>
    </row>
    <row r="62" spans="1:47" x14ac:dyDescent="0.35">
      <c r="A62" s="82">
        <v>32212</v>
      </c>
      <c r="B62" s="39" t="s">
        <v>79</v>
      </c>
      <c r="C62" s="113">
        <v>300</v>
      </c>
      <c r="D62" s="59">
        <v>0</v>
      </c>
      <c r="E62" s="63">
        <v>0</v>
      </c>
      <c r="F62" s="63">
        <v>0</v>
      </c>
      <c r="G62" s="107">
        <v>300</v>
      </c>
      <c r="H62" s="63">
        <v>0</v>
      </c>
      <c r="I62" s="63">
        <v>0</v>
      </c>
      <c r="J62" s="63">
        <v>0</v>
      </c>
      <c r="K62" s="63">
        <v>0</v>
      </c>
      <c r="L62" s="63">
        <v>0</v>
      </c>
      <c r="M62" s="63">
        <v>0</v>
      </c>
      <c r="N62" s="63">
        <v>0</v>
      </c>
      <c r="O62" s="63">
        <v>0</v>
      </c>
      <c r="P62" s="258">
        <v>0</v>
      </c>
    </row>
    <row r="63" spans="1:47" x14ac:dyDescent="0.35">
      <c r="A63" s="82">
        <v>32213</v>
      </c>
      <c r="B63" s="39" t="s">
        <v>80</v>
      </c>
      <c r="C63" s="113">
        <v>0</v>
      </c>
      <c r="D63" s="59">
        <v>0</v>
      </c>
      <c r="E63" s="63">
        <v>0</v>
      </c>
      <c r="F63" s="63">
        <v>0</v>
      </c>
      <c r="G63" s="107">
        <v>0</v>
      </c>
      <c r="H63" s="63">
        <v>0</v>
      </c>
      <c r="I63" s="63">
        <v>0</v>
      </c>
      <c r="J63" s="63">
        <v>0</v>
      </c>
      <c r="K63" s="63">
        <v>0</v>
      </c>
      <c r="L63" s="63">
        <v>0</v>
      </c>
      <c r="M63" s="63">
        <v>0</v>
      </c>
      <c r="N63" s="63">
        <v>0</v>
      </c>
      <c r="O63" s="63">
        <v>0</v>
      </c>
      <c r="P63" s="258">
        <v>0</v>
      </c>
    </row>
    <row r="64" spans="1:47" x14ac:dyDescent="0.35">
      <c r="A64" s="82">
        <v>32214</v>
      </c>
      <c r="B64" s="39" t="s">
        <v>81</v>
      </c>
      <c r="C64" s="113">
        <v>600</v>
      </c>
      <c r="D64" s="59">
        <v>0</v>
      </c>
      <c r="E64" s="63">
        <v>0</v>
      </c>
      <c r="F64" s="63">
        <v>0</v>
      </c>
      <c r="G64" s="107">
        <v>600</v>
      </c>
      <c r="H64" s="63">
        <v>0</v>
      </c>
      <c r="I64" s="63">
        <v>0</v>
      </c>
      <c r="J64" s="63">
        <v>0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258">
        <v>0</v>
      </c>
    </row>
    <row r="65" spans="1:47" ht="22.5" customHeight="1" x14ac:dyDescent="0.35">
      <c r="A65" s="82">
        <v>32216</v>
      </c>
      <c r="B65" s="39" t="s">
        <v>82</v>
      </c>
      <c r="C65" s="113">
        <v>800</v>
      </c>
      <c r="D65" s="59">
        <v>0</v>
      </c>
      <c r="E65" s="63">
        <v>0</v>
      </c>
      <c r="F65" s="63">
        <v>0</v>
      </c>
      <c r="G65" s="107">
        <v>800</v>
      </c>
      <c r="H65" s="63">
        <v>0</v>
      </c>
      <c r="I65" s="63">
        <v>0</v>
      </c>
      <c r="J65" s="63">
        <v>0</v>
      </c>
      <c r="K65" s="63">
        <v>0</v>
      </c>
      <c r="L65" s="63">
        <v>0</v>
      </c>
      <c r="M65" s="63">
        <v>0</v>
      </c>
      <c r="N65" s="63">
        <v>0</v>
      </c>
      <c r="O65" s="63">
        <v>0</v>
      </c>
      <c r="P65" s="258">
        <v>0</v>
      </c>
    </row>
    <row r="66" spans="1:47" ht="39" customHeight="1" x14ac:dyDescent="0.35">
      <c r="A66" s="82">
        <v>32219</v>
      </c>
      <c r="B66" s="39" t="s">
        <v>83</v>
      </c>
      <c r="C66" s="113">
        <v>1000</v>
      </c>
      <c r="D66" s="59">
        <v>0</v>
      </c>
      <c r="E66" s="63">
        <v>0</v>
      </c>
      <c r="F66" s="63">
        <v>0</v>
      </c>
      <c r="G66" s="107">
        <v>1000</v>
      </c>
      <c r="H66" s="63">
        <v>0</v>
      </c>
      <c r="I66" s="63">
        <v>0</v>
      </c>
      <c r="J66" s="63">
        <v>0</v>
      </c>
      <c r="K66" s="63">
        <v>0</v>
      </c>
      <c r="L66" s="63">
        <v>0</v>
      </c>
      <c r="M66" s="63">
        <v>0</v>
      </c>
      <c r="N66" s="63">
        <v>0</v>
      </c>
      <c r="O66" s="63">
        <v>0</v>
      </c>
      <c r="P66" s="258">
        <v>0</v>
      </c>
    </row>
    <row r="67" spans="1:47" s="35" customFormat="1" x14ac:dyDescent="0.35">
      <c r="A67" s="81">
        <v>3222</v>
      </c>
      <c r="B67" s="37" t="s">
        <v>64</v>
      </c>
      <c r="C67" s="112">
        <v>0</v>
      </c>
      <c r="D67" s="99">
        <v>0</v>
      </c>
      <c r="E67" s="102">
        <v>0</v>
      </c>
      <c r="F67" s="60">
        <v>0</v>
      </c>
      <c r="G67" s="106">
        <v>0</v>
      </c>
      <c r="H67" s="60">
        <v>0</v>
      </c>
      <c r="I67" s="60">
        <v>0</v>
      </c>
      <c r="J67" s="60">
        <v>0</v>
      </c>
      <c r="K67" s="60">
        <f>K68</f>
        <v>0</v>
      </c>
      <c r="L67" s="60">
        <v>0</v>
      </c>
      <c r="M67" s="60">
        <v>0</v>
      </c>
      <c r="N67" s="60">
        <v>0</v>
      </c>
      <c r="O67" s="60">
        <v>0</v>
      </c>
      <c r="P67" s="267">
        <f>P68</f>
        <v>0</v>
      </c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</row>
    <row r="68" spans="1:47" s="35" customFormat="1" x14ac:dyDescent="0.35">
      <c r="A68" s="83">
        <v>32224</v>
      </c>
      <c r="B68" s="41" t="s">
        <v>194</v>
      </c>
      <c r="C68" s="172">
        <v>0</v>
      </c>
      <c r="D68" s="225">
        <v>0</v>
      </c>
      <c r="E68" s="224">
        <v>0</v>
      </c>
      <c r="F68" s="62">
        <v>0</v>
      </c>
      <c r="G68" s="223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269">
        <v>0</v>
      </c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</row>
    <row r="69" spans="1:47" s="35" customFormat="1" x14ac:dyDescent="0.35">
      <c r="A69" s="81">
        <v>3223</v>
      </c>
      <c r="B69" s="37" t="s">
        <v>32</v>
      </c>
      <c r="C69" s="112">
        <v>67400</v>
      </c>
      <c r="D69" s="99">
        <f>D72</f>
        <v>4400</v>
      </c>
      <c r="E69" s="102">
        <f>E70+E72</f>
        <v>54500</v>
      </c>
      <c r="F69" s="60">
        <v>0</v>
      </c>
      <c r="G69" s="106">
        <f>G70+G72+G73</f>
        <v>8500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267">
        <v>0</v>
      </c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</row>
    <row r="70" spans="1:47" x14ac:dyDescent="0.35">
      <c r="A70" s="82">
        <v>32231</v>
      </c>
      <c r="B70" s="39" t="s">
        <v>32</v>
      </c>
      <c r="C70" s="113">
        <v>19000</v>
      </c>
      <c r="D70" s="59">
        <v>0</v>
      </c>
      <c r="E70" s="63">
        <v>17000</v>
      </c>
      <c r="F70" s="63">
        <v>0</v>
      </c>
      <c r="G70" s="107">
        <v>2000</v>
      </c>
      <c r="H70" s="63">
        <v>0</v>
      </c>
      <c r="I70" s="63">
        <v>0</v>
      </c>
      <c r="J70" s="63">
        <v>0</v>
      </c>
      <c r="K70" s="63">
        <v>0</v>
      </c>
      <c r="L70" s="63">
        <v>0</v>
      </c>
      <c r="M70" s="63">
        <v>0</v>
      </c>
      <c r="N70" s="63">
        <v>0</v>
      </c>
      <c r="O70" s="63">
        <v>0</v>
      </c>
      <c r="P70" s="258">
        <v>0</v>
      </c>
    </row>
    <row r="71" spans="1:47" ht="18.75" customHeight="1" x14ac:dyDescent="0.35">
      <c r="A71" s="82">
        <v>32232</v>
      </c>
      <c r="B71" s="39" t="s">
        <v>84</v>
      </c>
      <c r="C71" s="113">
        <v>0</v>
      </c>
      <c r="D71" s="59">
        <v>0</v>
      </c>
      <c r="E71" s="63">
        <v>0</v>
      </c>
      <c r="F71" s="63">
        <v>0</v>
      </c>
      <c r="G71" s="107">
        <v>0</v>
      </c>
      <c r="H71" s="63">
        <v>0</v>
      </c>
      <c r="I71" s="63">
        <v>0</v>
      </c>
      <c r="J71" s="63">
        <v>0</v>
      </c>
      <c r="K71" s="63">
        <v>0</v>
      </c>
      <c r="L71" s="63">
        <v>0</v>
      </c>
      <c r="M71" s="63">
        <v>0</v>
      </c>
      <c r="N71" s="63">
        <v>0</v>
      </c>
      <c r="O71" s="63">
        <v>0</v>
      </c>
      <c r="P71" s="258">
        <v>0</v>
      </c>
    </row>
    <row r="72" spans="1:47" x14ac:dyDescent="0.35">
      <c r="A72" s="82">
        <v>32233</v>
      </c>
      <c r="B72" s="39" t="s">
        <v>85</v>
      </c>
      <c r="C72" s="113">
        <v>45900</v>
      </c>
      <c r="D72" s="59">
        <v>4400</v>
      </c>
      <c r="E72" s="63">
        <v>37500</v>
      </c>
      <c r="F72" s="63">
        <v>0</v>
      </c>
      <c r="G72" s="107">
        <v>4000</v>
      </c>
      <c r="H72" s="63">
        <v>0</v>
      </c>
      <c r="I72" s="63">
        <v>0</v>
      </c>
      <c r="J72" s="63">
        <v>0</v>
      </c>
      <c r="K72" s="63">
        <v>0</v>
      </c>
      <c r="L72" s="63">
        <v>0</v>
      </c>
      <c r="M72" s="63">
        <v>0</v>
      </c>
      <c r="N72" s="63">
        <v>0</v>
      </c>
      <c r="O72" s="63">
        <v>0</v>
      </c>
      <c r="P72" s="258">
        <v>0</v>
      </c>
    </row>
    <row r="73" spans="1:47" ht="21.75" customHeight="1" x14ac:dyDescent="0.35">
      <c r="A73" s="82">
        <v>32234</v>
      </c>
      <c r="B73" s="39" t="s">
        <v>86</v>
      </c>
      <c r="C73" s="113">
        <v>2500</v>
      </c>
      <c r="D73" s="59">
        <v>0</v>
      </c>
      <c r="E73" s="63">
        <v>0</v>
      </c>
      <c r="F73" s="63">
        <v>0</v>
      </c>
      <c r="G73" s="107">
        <v>2500</v>
      </c>
      <c r="H73" s="63">
        <v>0</v>
      </c>
      <c r="I73" s="63">
        <v>0</v>
      </c>
      <c r="J73" s="63">
        <v>0</v>
      </c>
      <c r="K73" s="63">
        <v>0</v>
      </c>
      <c r="L73" s="63">
        <v>0</v>
      </c>
      <c r="M73" s="63">
        <v>0</v>
      </c>
      <c r="N73" s="63">
        <v>0</v>
      </c>
      <c r="O73" s="63">
        <v>0</v>
      </c>
      <c r="P73" s="258">
        <v>0</v>
      </c>
    </row>
    <row r="74" spans="1:47" ht="36" customHeight="1" x14ac:dyDescent="0.35">
      <c r="A74" s="82">
        <v>32239</v>
      </c>
      <c r="B74" s="39" t="s">
        <v>87</v>
      </c>
      <c r="C74" s="113">
        <v>0</v>
      </c>
      <c r="D74" s="59">
        <v>0</v>
      </c>
      <c r="E74" s="63">
        <v>0</v>
      </c>
      <c r="F74" s="63">
        <v>0</v>
      </c>
      <c r="G74" s="107">
        <v>0</v>
      </c>
      <c r="H74" s="63">
        <v>0</v>
      </c>
      <c r="I74" s="63">
        <v>0</v>
      </c>
      <c r="J74" s="63">
        <v>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258">
        <v>0</v>
      </c>
    </row>
    <row r="75" spans="1:47" s="35" customFormat="1" x14ac:dyDescent="0.35">
      <c r="A75" s="81">
        <v>3224</v>
      </c>
      <c r="B75" s="37" t="s">
        <v>33</v>
      </c>
      <c r="C75" s="112">
        <v>2300</v>
      </c>
      <c r="D75" s="99">
        <v>0</v>
      </c>
      <c r="E75" s="102">
        <v>0</v>
      </c>
      <c r="F75" s="60">
        <v>0</v>
      </c>
      <c r="G75" s="106">
        <f>G76+G77+G78+G79</f>
        <v>2300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267">
        <v>0</v>
      </c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</row>
    <row r="76" spans="1:47" s="30" customFormat="1" ht="35.4" x14ac:dyDescent="0.35">
      <c r="A76" s="83">
        <v>32241</v>
      </c>
      <c r="B76" s="41" t="s">
        <v>90</v>
      </c>
      <c r="C76" s="113">
        <v>600</v>
      </c>
      <c r="D76" s="100">
        <v>0</v>
      </c>
      <c r="E76" s="103">
        <v>0</v>
      </c>
      <c r="F76" s="62">
        <v>0</v>
      </c>
      <c r="G76" s="107">
        <v>600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269">
        <v>0</v>
      </c>
    </row>
    <row r="77" spans="1:47" s="30" customFormat="1" ht="36.75" customHeight="1" x14ac:dyDescent="0.35">
      <c r="A77" s="83">
        <v>32242</v>
      </c>
      <c r="B77" s="41" t="s">
        <v>151</v>
      </c>
      <c r="C77" s="113">
        <v>500</v>
      </c>
      <c r="D77" s="100">
        <v>0</v>
      </c>
      <c r="E77" s="103">
        <v>0</v>
      </c>
      <c r="F77" s="62">
        <v>0</v>
      </c>
      <c r="G77" s="107">
        <v>500</v>
      </c>
      <c r="H77" s="62">
        <v>0</v>
      </c>
      <c r="I77" s="62">
        <v>0</v>
      </c>
      <c r="J77" s="62">
        <v>0</v>
      </c>
      <c r="K77" s="62">
        <v>0</v>
      </c>
      <c r="L77" s="62">
        <v>0</v>
      </c>
      <c r="M77" s="62">
        <v>0</v>
      </c>
      <c r="N77" s="62">
        <v>0</v>
      </c>
      <c r="O77" s="62">
        <v>0</v>
      </c>
      <c r="P77" s="269">
        <v>0</v>
      </c>
    </row>
    <row r="78" spans="1:47" s="30" customFormat="1" ht="36.75" customHeight="1" x14ac:dyDescent="0.35">
      <c r="A78" s="83">
        <v>32243</v>
      </c>
      <c r="B78" s="41" t="s">
        <v>170</v>
      </c>
      <c r="C78" s="113">
        <v>200</v>
      </c>
      <c r="D78" s="100">
        <v>0</v>
      </c>
      <c r="E78" s="103">
        <v>0</v>
      </c>
      <c r="F78" s="62">
        <v>0</v>
      </c>
      <c r="G78" s="107">
        <v>200</v>
      </c>
      <c r="H78" s="62">
        <v>0</v>
      </c>
      <c r="I78" s="62">
        <v>0</v>
      </c>
      <c r="J78" s="62">
        <v>0</v>
      </c>
      <c r="K78" s="62">
        <v>0</v>
      </c>
      <c r="L78" s="62">
        <v>0</v>
      </c>
      <c r="M78" s="62">
        <v>0</v>
      </c>
      <c r="N78" s="62">
        <v>0</v>
      </c>
      <c r="O78" s="62">
        <v>0</v>
      </c>
      <c r="P78" s="269">
        <v>0</v>
      </c>
    </row>
    <row r="79" spans="1:47" s="30" customFormat="1" ht="35.4" x14ac:dyDescent="0.35">
      <c r="A79" s="83">
        <v>32244</v>
      </c>
      <c r="B79" s="41" t="s">
        <v>91</v>
      </c>
      <c r="C79" s="113">
        <v>1000</v>
      </c>
      <c r="D79" s="100">
        <v>0</v>
      </c>
      <c r="E79" s="103">
        <v>0</v>
      </c>
      <c r="F79" s="62">
        <v>0</v>
      </c>
      <c r="G79" s="107">
        <v>1000</v>
      </c>
      <c r="H79" s="62">
        <v>0</v>
      </c>
      <c r="I79" s="62">
        <v>0</v>
      </c>
      <c r="J79" s="62">
        <v>0</v>
      </c>
      <c r="K79" s="62">
        <v>0</v>
      </c>
      <c r="L79" s="62">
        <v>0</v>
      </c>
      <c r="M79" s="62">
        <v>0</v>
      </c>
      <c r="N79" s="62">
        <v>0</v>
      </c>
      <c r="O79" s="62">
        <v>0</v>
      </c>
      <c r="P79" s="269">
        <v>0</v>
      </c>
    </row>
    <row r="80" spans="1:47" s="35" customFormat="1" ht="27" customHeight="1" x14ac:dyDescent="0.35">
      <c r="A80" s="81">
        <v>3225</v>
      </c>
      <c r="B80" s="37" t="s">
        <v>34</v>
      </c>
      <c r="C80" s="112">
        <v>2100</v>
      </c>
      <c r="D80" s="99">
        <v>0</v>
      </c>
      <c r="E80" s="102">
        <v>0</v>
      </c>
      <c r="F80" s="60">
        <v>0</v>
      </c>
      <c r="G80" s="106">
        <f>G81+G82</f>
        <v>2100</v>
      </c>
      <c r="H80" s="60">
        <v>0</v>
      </c>
      <c r="I80" s="60">
        <v>0</v>
      </c>
      <c r="J80" s="60">
        <v>0</v>
      </c>
      <c r="K80" s="60">
        <v>0</v>
      </c>
      <c r="L80" s="60">
        <v>0</v>
      </c>
      <c r="M80" s="60">
        <v>0</v>
      </c>
      <c r="N80" s="60">
        <v>0</v>
      </c>
      <c r="O80" s="60">
        <v>0</v>
      </c>
      <c r="P80" s="267">
        <v>0</v>
      </c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</row>
    <row r="81" spans="1:47" ht="24" customHeight="1" x14ac:dyDescent="0.35">
      <c r="A81" s="82">
        <v>32251</v>
      </c>
      <c r="B81" s="39" t="s">
        <v>235</v>
      </c>
      <c r="C81" s="113">
        <v>1500</v>
      </c>
      <c r="D81" s="59">
        <v>0</v>
      </c>
      <c r="E81" s="63">
        <v>0</v>
      </c>
      <c r="F81" s="63">
        <v>0</v>
      </c>
      <c r="G81" s="107">
        <v>1500</v>
      </c>
      <c r="H81" s="63">
        <v>0</v>
      </c>
      <c r="I81" s="63">
        <v>0</v>
      </c>
      <c r="J81" s="63">
        <v>0</v>
      </c>
      <c r="K81" s="63">
        <v>0</v>
      </c>
      <c r="L81" s="63">
        <v>0</v>
      </c>
      <c r="M81" s="63">
        <v>0</v>
      </c>
      <c r="N81" s="63">
        <v>0</v>
      </c>
      <c r="O81" s="63">
        <v>0</v>
      </c>
      <c r="P81" s="258">
        <v>0</v>
      </c>
    </row>
    <row r="82" spans="1:47" ht="24" customHeight="1" x14ac:dyDescent="0.35">
      <c r="A82" s="82">
        <v>32252</v>
      </c>
      <c r="B82" s="39" t="s">
        <v>236</v>
      </c>
      <c r="C82" s="113">
        <v>600</v>
      </c>
      <c r="D82" s="59">
        <v>0</v>
      </c>
      <c r="E82" s="63">
        <v>0</v>
      </c>
      <c r="F82" s="63">
        <v>0</v>
      </c>
      <c r="G82" s="107">
        <v>600</v>
      </c>
      <c r="H82" s="63">
        <v>0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258">
        <v>0</v>
      </c>
    </row>
    <row r="83" spans="1:47" s="35" customFormat="1" x14ac:dyDescent="0.35">
      <c r="A83" s="81">
        <v>3227</v>
      </c>
      <c r="B83" s="42" t="s">
        <v>56</v>
      </c>
      <c r="C83" s="112">
        <v>300</v>
      </c>
      <c r="D83" s="99">
        <v>0</v>
      </c>
      <c r="E83" s="102">
        <v>0</v>
      </c>
      <c r="F83" s="60">
        <v>0</v>
      </c>
      <c r="G83" s="106">
        <f>G84</f>
        <v>300</v>
      </c>
      <c r="H83" s="60">
        <v>0</v>
      </c>
      <c r="I83" s="60">
        <v>0</v>
      </c>
      <c r="J83" s="60">
        <v>0</v>
      </c>
      <c r="K83" s="60">
        <v>0</v>
      </c>
      <c r="L83" s="60">
        <v>0</v>
      </c>
      <c r="M83" s="60">
        <v>0</v>
      </c>
      <c r="N83" s="60">
        <v>0</v>
      </c>
      <c r="O83" s="60">
        <v>0</v>
      </c>
      <c r="P83" s="267">
        <v>0</v>
      </c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</row>
    <row r="84" spans="1:47" s="30" customFormat="1" ht="18.600000000000001" thickBot="1" x14ac:dyDescent="0.4">
      <c r="A84" s="84">
        <v>32271</v>
      </c>
      <c r="B84" s="203" t="s">
        <v>56</v>
      </c>
      <c r="C84" s="111">
        <v>300</v>
      </c>
      <c r="D84" s="167">
        <v>0</v>
      </c>
      <c r="E84" s="101">
        <v>0</v>
      </c>
      <c r="F84" s="61">
        <v>0</v>
      </c>
      <c r="G84" s="109">
        <v>300</v>
      </c>
      <c r="H84" s="61">
        <v>0</v>
      </c>
      <c r="I84" s="61">
        <v>0</v>
      </c>
      <c r="J84" s="61">
        <v>0</v>
      </c>
      <c r="K84" s="61">
        <v>0</v>
      </c>
      <c r="L84" s="61">
        <v>0</v>
      </c>
      <c r="M84" s="61">
        <v>0</v>
      </c>
      <c r="N84" s="61">
        <v>0</v>
      </c>
      <c r="O84" s="61">
        <v>0</v>
      </c>
      <c r="P84" s="270">
        <v>0</v>
      </c>
    </row>
    <row r="85" spans="1:47" s="31" customFormat="1" thickBot="1" x14ac:dyDescent="0.35">
      <c r="A85" s="65">
        <v>323</v>
      </c>
      <c r="B85" s="66" t="s">
        <v>4</v>
      </c>
      <c r="C85" s="165">
        <v>97750</v>
      </c>
      <c r="D85" s="189">
        <f>D86+D92+D97+D117+D123+D127</f>
        <v>23600</v>
      </c>
      <c r="E85" s="205">
        <f>E86+E102+E108</f>
        <v>19800</v>
      </c>
      <c r="F85" s="206">
        <v>0</v>
      </c>
      <c r="G85" s="166">
        <f>G86+G92+G97+G102+G108+G114+G117+G123+G127</f>
        <v>39350</v>
      </c>
      <c r="H85" s="206">
        <v>0</v>
      </c>
      <c r="I85" s="97">
        <f>I117</f>
        <v>15000</v>
      </c>
      <c r="J85" s="206">
        <v>0</v>
      </c>
      <c r="K85" s="206">
        <v>0</v>
      </c>
      <c r="L85" s="206">
        <v>0</v>
      </c>
      <c r="M85" s="206">
        <v>0</v>
      </c>
      <c r="N85" s="206">
        <v>0</v>
      </c>
      <c r="O85" s="206">
        <v>0</v>
      </c>
      <c r="P85" s="271">
        <v>0</v>
      </c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</row>
    <row r="86" spans="1:47" s="35" customFormat="1" x14ac:dyDescent="0.35">
      <c r="A86" s="191">
        <v>3231</v>
      </c>
      <c r="B86" s="204" t="s">
        <v>35</v>
      </c>
      <c r="C86" s="193">
        <v>9500</v>
      </c>
      <c r="D86" s="194">
        <f>D91</f>
        <v>3000</v>
      </c>
      <c r="E86" s="201">
        <f>E91</f>
        <v>1000</v>
      </c>
      <c r="F86" s="202">
        <v>0</v>
      </c>
      <c r="G86" s="197">
        <f>G87+G89+G91</f>
        <v>5500</v>
      </c>
      <c r="H86" s="202">
        <v>0</v>
      </c>
      <c r="I86" s="202">
        <v>0</v>
      </c>
      <c r="J86" s="202">
        <v>0</v>
      </c>
      <c r="K86" s="202">
        <v>0</v>
      </c>
      <c r="L86" s="202">
        <v>0</v>
      </c>
      <c r="M86" s="202">
        <v>0</v>
      </c>
      <c r="N86" s="202">
        <v>0</v>
      </c>
      <c r="O86" s="202">
        <v>0</v>
      </c>
      <c r="P86" s="268">
        <v>0</v>
      </c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</row>
    <row r="87" spans="1:47" x14ac:dyDescent="0.35">
      <c r="A87" s="82">
        <v>32311</v>
      </c>
      <c r="B87" s="38" t="s">
        <v>88</v>
      </c>
      <c r="C87" s="113">
        <v>2500</v>
      </c>
      <c r="D87" s="59">
        <v>0</v>
      </c>
      <c r="E87" s="63">
        <v>0</v>
      </c>
      <c r="F87" s="63">
        <v>0</v>
      </c>
      <c r="G87" s="107">
        <v>2500</v>
      </c>
      <c r="H87" s="63">
        <v>0</v>
      </c>
      <c r="I87" s="63">
        <v>0</v>
      </c>
      <c r="J87" s="63">
        <v>0</v>
      </c>
      <c r="K87" s="63">
        <v>0</v>
      </c>
      <c r="L87" s="63">
        <v>0</v>
      </c>
      <c r="M87" s="63">
        <v>0</v>
      </c>
      <c r="N87" s="63">
        <v>0</v>
      </c>
      <c r="O87" s="63">
        <v>0</v>
      </c>
      <c r="P87" s="258">
        <v>0</v>
      </c>
    </row>
    <row r="88" spans="1:47" x14ac:dyDescent="0.35">
      <c r="A88" s="82">
        <v>32312</v>
      </c>
      <c r="B88" s="38" t="s">
        <v>134</v>
      </c>
      <c r="C88" s="113">
        <v>0</v>
      </c>
      <c r="D88" s="59">
        <v>0</v>
      </c>
      <c r="E88" s="63">
        <v>0</v>
      </c>
      <c r="F88" s="63">
        <v>0</v>
      </c>
      <c r="G88" s="107">
        <v>0</v>
      </c>
      <c r="H88" s="63">
        <v>0</v>
      </c>
      <c r="I88" s="63">
        <v>0</v>
      </c>
      <c r="J88" s="63">
        <v>0</v>
      </c>
      <c r="K88" s="63">
        <v>0</v>
      </c>
      <c r="L88" s="63">
        <v>0</v>
      </c>
      <c r="M88" s="63">
        <v>0</v>
      </c>
      <c r="N88" s="63">
        <v>0</v>
      </c>
      <c r="O88" s="63">
        <v>0</v>
      </c>
      <c r="P88" s="258">
        <v>0</v>
      </c>
    </row>
    <row r="89" spans="1:47" x14ac:dyDescent="0.35">
      <c r="A89" s="82">
        <v>32313</v>
      </c>
      <c r="B89" s="38" t="s">
        <v>89</v>
      </c>
      <c r="C89" s="113">
        <v>1000</v>
      </c>
      <c r="D89" s="59">
        <v>0</v>
      </c>
      <c r="E89" s="63">
        <v>0</v>
      </c>
      <c r="F89" s="63">
        <v>0</v>
      </c>
      <c r="G89" s="107">
        <v>1000</v>
      </c>
      <c r="H89" s="63">
        <v>0</v>
      </c>
      <c r="I89" s="63">
        <v>0</v>
      </c>
      <c r="J89" s="63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258">
        <v>0</v>
      </c>
    </row>
    <row r="90" spans="1:47" x14ac:dyDescent="0.35">
      <c r="A90" s="82">
        <v>32314</v>
      </c>
      <c r="B90" s="38" t="s">
        <v>133</v>
      </c>
      <c r="C90" s="113">
        <v>0</v>
      </c>
      <c r="D90" s="59">
        <v>0</v>
      </c>
      <c r="E90" s="63">
        <v>0</v>
      </c>
      <c r="F90" s="63">
        <v>0</v>
      </c>
      <c r="G90" s="107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258">
        <v>0</v>
      </c>
    </row>
    <row r="91" spans="1:47" x14ac:dyDescent="0.35">
      <c r="A91" s="82">
        <v>32319</v>
      </c>
      <c r="B91" s="38" t="s">
        <v>132</v>
      </c>
      <c r="C91" s="113">
        <v>6000</v>
      </c>
      <c r="D91" s="59">
        <v>3000</v>
      </c>
      <c r="E91" s="63">
        <v>1000</v>
      </c>
      <c r="F91" s="63">
        <v>0</v>
      </c>
      <c r="G91" s="107">
        <v>2000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258">
        <v>0</v>
      </c>
    </row>
    <row r="92" spans="1:47" s="35" customFormat="1" x14ac:dyDescent="0.35">
      <c r="A92" s="81">
        <v>3232</v>
      </c>
      <c r="B92" s="36" t="s">
        <v>36</v>
      </c>
      <c r="C92" s="112">
        <v>10200</v>
      </c>
      <c r="D92" s="99">
        <f>D94</f>
        <v>3600</v>
      </c>
      <c r="E92" s="102">
        <v>0</v>
      </c>
      <c r="F92" s="60">
        <v>0</v>
      </c>
      <c r="G92" s="106">
        <f>G93+G94+G95+G96</f>
        <v>6600</v>
      </c>
      <c r="H92" s="60">
        <v>0</v>
      </c>
      <c r="I92" s="60">
        <v>0</v>
      </c>
      <c r="J92" s="60">
        <v>0</v>
      </c>
      <c r="K92" s="60">
        <v>0</v>
      </c>
      <c r="L92" s="60">
        <v>0</v>
      </c>
      <c r="M92" s="60">
        <v>0</v>
      </c>
      <c r="N92" s="60">
        <v>0</v>
      </c>
      <c r="O92" s="60">
        <v>0</v>
      </c>
      <c r="P92" s="267">
        <v>0</v>
      </c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</row>
    <row r="93" spans="1:47" s="30" customFormat="1" x14ac:dyDescent="0.35">
      <c r="A93" s="83">
        <v>32321</v>
      </c>
      <c r="B93" s="40" t="s">
        <v>94</v>
      </c>
      <c r="C93" s="113">
        <v>500</v>
      </c>
      <c r="D93" s="100">
        <v>0</v>
      </c>
      <c r="E93" s="103">
        <v>0</v>
      </c>
      <c r="F93" s="62">
        <v>0</v>
      </c>
      <c r="G93" s="107">
        <v>500</v>
      </c>
      <c r="H93" s="62">
        <v>0</v>
      </c>
      <c r="I93" s="62">
        <v>0</v>
      </c>
      <c r="J93" s="62">
        <v>0</v>
      </c>
      <c r="K93" s="62">
        <v>0</v>
      </c>
      <c r="L93" s="62">
        <v>0</v>
      </c>
      <c r="M93" s="62">
        <v>0</v>
      </c>
      <c r="N93" s="62">
        <v>0</v>
      </c>
      <c r="O93" s="62">
        <v>0</v>
      </c>
      <c r="P93" s="269">
        <v>0</v>
      </c>
    </row>
    <row r="94" spans="1:47" s="30" customFormat="1" ht="18" customHeight="1" x14ac:dyDescent="0.35">
      <c r="A94" s="83">
        <v>32322</v>
      </c>
      <c r="B94" s="40" t="s">
        <v>95</v>
      </c>
      <c r="C94" s="113">
        <v>8600</v>
      </c>
      <c r="D94" s="100">
        <v>3600</v>
      </c>
      <c r="E94" s="103">
        <v>0</v>
      </c>
      <c r="F94" s="62">
        <v>0</v>
      </c>
      <c r="G94" s="107">
        <v>5000</v>
      </c>
      <c r="H94" s="62">
        <v>0</v>
      </c>
      <c r="I94" s="62">
        <v>0</v>
      </c>
      <c r="J94" s="62">
        <v>0</v>
      </c>
      <c r="K94" s="62">
        <v>0</v>
      </c>
      <c r="L94" s="62">
        <v>0</v>
      </c>
      <c r="M94" s="62">
        <v>0</v>
      </c>
      <c r="N94" s="62">
        <v>0</v>
      </c>
      <c r="O94" s="62">
        <v>0</v>
      </c>
      <c r="P94" s="269">
        <v>0</v>
      </c>
    </row>
    <row r="95" spans="1:47" s="30" customFormat="1" x14ac:dyDescent="0.35">
      <c r="A95" s="83">
        <v>32323</v>
      </c>
      <c r="B95" s="40" t="s">
        <v>96</v>
      </c>
      <c r="C95" s="113">
        <v>600</v>
      </c>
      <c r="D95" s="62">
        <v>0</v>
      </c>
      <c r="E95" s="103">
        <v>0</v>
      </c>
      <c r="F95" s="62">
        <v>0</v>
      </c>
      <c r="G95" s="107">
        <v>600</v>
      </c>
      <c r="H95" s="62">
        <v>0</v>
      </c>
      <c r="I95" s="62">
        <v>0</v>
      </c>
      <c r="J95" s="62">
        <v>0</v>
      </c>
      <c r="K95" s="62">
        <v>0</v>
      </c>
      <c r="L95" s="62">
        <v>0</v>
      </c>
      <c r="M95" s="62">
        <v>0</v>
      </c>
      <c r="N95" s="62">
        <v>0</v>
      </c>
      <c r="O95" s="62">
        <v>0</v>
      </c>
      <c r="P95" s="269">
        <v>0</v>
      </c>
    </row>
    <row r="96" spans="1:47" s="30" customFormat="1" x14ac:dyDescent="0.35">
      <c r="A96" s="83">
        <v>32329</v>
      </c>
      <c r="B96" s="40" t="s">
        <v>137</v>
      </c>
      <c r="C96" s="113">
        <v>500</v>
      </c>
      <c r="D96" s="62">
        <v>0</v>
      </c>
      <c r="E96" s="103">
        <v>0</v>
      </c>
      <c r="F96" s="62">
        <v>0</v>
      </c>
      <c r="G96" s="107">
        <v>500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269">
        <v>0</v>
      </c>
    </row>
    <row r="97" spans="1:47" s="35" customFormat="1" x14ac:dyDescent="0.35">
      <c r="A97" s="81">
        <v>3233</v>
      </c>
      <c r="B97" s="36" t="s">
        <v>37</v>
      </c>
      <c r="C97" s="112">
        <v>7200</v>
      </c>
      <c r="D97" s="60">
        <f>D101</f>
        <v>2000</v>
      </c>
      <c r="E97" s="102">
        <v>0</v>
      </c>
      <c r="F97" s="60">
        <v>0</v>
      </c>
      <c r="G97" s="106">
        <f>G98+G99+G100</f>
        <v>5200</v>
      </c>
      <c r="H97" s="60">
        <v>0</v>
      </c>
      <c r="I97" s="60">
        <v>0</v>
      </c>
      <c r="J97" s="60">
        <v>0</v>
      </c>
      <c r="K97" s="60">
        <v>0</v>
      </c>
      <c r="L97" s="60">
        <v>0</v>
      </c>
      <c r="M97" s="60">
        <v>0</v>
      </c>
      <c r="N97" s="60">
        <v>0</v>
      </c>
      <c r="O97" s="60">
        <v>0</v>
      </c>
      <c r="P97" s="267">
        <v>0</v>
      </c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</row>
    <row r="98" spans="1:47" s="30" customFormat="1" x14ac:dyDescent="0.35">
      <c r="A98" s="83">
        <v>32331</v>
      </c>
      <c r="B98" s="40" t="s">
        <v>148</v>
      </c>
      <c r="C98" s="113">
        <v>2500</v>
      </c>
      <c r="D98" s="62">
        <v>0</v>
      </c>
      <c r="E98" s="103">
        <v>0</v>
      </c>
      <c r="F98" s="62">
        <v>0</v>
      </c>
      <c r="G98" s="108">
        <v>2500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269">
        <v>0</v>
      </c>
    </row>
    <row r="99" spans="1:47" x14ac:dyDescent="0.35">
      <c r="A99" s="82">
        <v>32332</v>
      </c>
      <c r="B99" s="38" t="s">
        <v>92</v>
      </c>
      <c r="C99" s="113">
        <v>200</v>
      </c>
      <c r="D99" s="63">
        <v>0</v>
      </c>
      <c r="E99" s="63">
        <v>0</v>
      </c>
      <c r="F99" s="63">
        <v>0</v>
      </c>
      <c r="G99" s="107">
        <v>200</v>
      </c>
      <c r="H99" s="63">
        <v>0</v>
      </c>
      <c r="I99" s="63">
        <v>0</v>
      </c>
      <c r="J99" s="63">
        <v>0</v>
      </c>
      <c r="K99" s="63">
        <v>0</v>
      </c>
      <c r="L99" s="63">
        <v>0</v>
      </c>
      <c r="M99" s="63">
        <v>0</v>
      </c>
      <c r="N99" s="63">
        <v>0</v>
      </c>
      <c r="O99" s="63">
        <v>0</v>
      </c>
      <c r="P99" s="258">
        <v>0</v>
      </c>
    </row>
    <row r="100" spans="1:47" x14ac:dyDescent="0.35">
      <c r="A100" s="82">
        <v>32334</v>
      </c>
      <c r="B100" s="38" t="s">
        <v>149</v>
      </c>
      <c r="C100" s="113">
        <v>2500</v>
      </c>
      <c r="D100" s="63">
        <v>0</v>
      </c>
      <c r="E100" s="63">
        <v>0</v>
      </c>
      <c r="F100" s="63">
        <v>0</v>
      </c>
      <c r="G100" s="107">
        <v>2500</v>
      </c>
      <c r="H100" s="63">
        <v>0</v>
      </c>
      <c r="I100" s="63">
        <v>0</v>
      </c>
      <c r="J100" s="63">
        <v>0</v>
      </c>
      <c r="K100" s="63">
        <v>0</v>
      </c>
      <c r="L100" s="63">
        <v>0</v>
      </c>
      <c r="M100" s="63">
        <v>0</v>
      </c>
      <c r="N100" s="63">
        <v>0</v>
      </c>
      <c r="O100" s="63">
        <v>0</v>
      </c>
      <c r="P100" s="258">
        <v>0</v>
      </c>
    </row>
    <row r="101" spans="1:47" x14ac:dyDescent="0.35">
      <c r="A101" s="82">
        <v>32339</v>
      </c>
      <c r="B101" s="38" t="s">
        <v>93</v>
      </c>
      <c r="C101" s="113">
        <v>2000</v>
      </c>
      <c r="D101" s="63">
        <v>2000</v>
      </c>
      <c r="E101" s="63">
        <v>0</v>
      </c>
      <c r="F101" s="63">
        <v>0</v>
      </c>
      <c r="G101" s="107">
        <v>0</v>
      </c>
      <c r="H101" s="63">
        <v>0</v>
      </c>
      <c r="I101" s="63">
        <v>0</v>
      </c>
      <c r="J101" s="63">
        <v>0</v>
      </c>
      <c r="K101" s="63">
        <v>0</v>
      </c>
      <c r="L101" s="63">
        <v>0</v>
      </c>
      <c r="M101" s="63">
        <v>0</v>
      </c>
      <c r="N101" s="63">
        <v>0</v>
      </c>
      <c r="O101" s="63">
        <v>0</v>
      </c>
      <c r="P101" s="258">
        <v>0</v>
      </c>
    </row>
    <row r="102" spans="1:47" s="35" customFormat="1" x14ac:dyDescent="0.35">
      <c r="A102" s="81">
        <v>3234</v>
      </c>
      <c r="B102" s="36" t="s">
        <v>38</v>
      </c>
      <c r="C102" s="112">
        <v>9500</v>
      </c>
      <c r="D102" s="60">
        <v>0</v>
      </c>
      <c r="E102" s="102">
        <f>E103+E107</f>
        <v>8000</v>
      </c>
      <c r="F102" s="60">
        <v>0</v>
      </c>
      <c r="G102" s="106">
        <f>G103+G104+G105</f>
        <v>1500</v>
      </c>
      <c r="H102" s="60">
        <v>0</v>
      </c>
      <c r="I102" s="60">
        <v>0</v>
      </c>
      <c r="J102" s="60">
        <v>0</v>
      </c>
      <c r="K102" s="60">
        <v>0</v>
      </c>
      <c r="L102" s="60">
        <v>0</v>
      </c>
      <c r="M102" s="60">
        <v>0</v>
      </c>
      <c r="N102" s="60">
        <v>0</v>
      </c>
      <c r="O102" s="60">
        <v>0</v>
      </c>
      <c r="P102" s="267">
        <v>0</v>
      </c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</row>
    <row r="103" spans="1:47" s="30" customFormat="1" x14ac:dyDescent="0.35">
      <c r="A103" s="83">
        <v>32341</v>
      </c>
      <c r="B103" s="40" t="s">
        <v>97</v>
      </c>
      <c r="C103" s="113">
        <v>1700</v>
      </c>
      <c r="D103" s="62">
        <v>0</v>
      </c>
      <c r="E103" s="103">
        <v>1500</v>
      </c>
      <c r="F103" s="62">
        <v>0</v>
      </c>
      <c r="G103" s="107">
        <v>200</v>
      </c>
      <c r="H103" s="62">
        <v>0</v>
      </c>
      <c r="I103" s="62">
        <v>0</v>
      </c>
      <c r="J103" s="62">
        <v>0</v>
      </c>
      <c r="K103" s="62">
        <v>0</v>
      </c>
      <c r="L103" s="62">
        <v>0</v>
      </c>
      <c r="M103" s="62">
        <v>0</v>
      </c>
      <c r="N103" s="62">
        <v>0</v>
      </c>
      <c r="O103" s="62">
        <v>0</v>
      </c>
      <c r="P103" s="269">
        <v>0</v>
      </c>
    </row>
    <row r="104" spans="1:47" s="30" customFormat="1" x14ac:dyDescent="0.35">
      <c r="A104" s="83">
        <v>32342</v>
      </c>
      <c r="B104" s="40" t="s">
        <v>98</v>
      </c>
      <c r="C104" s="113">
        <v>1000</v>
      </c>
      <c r="D104" s="62">
        <v>0</v>
      </c>
      <c r="E104" s="103">
        <v>0</v>
      </c>
      <c r="F104" s="62">
        <v>0</v>
      </c>
      <c r="G104" s="107">
        <v>1000</v>
      </c>
      <c r="H104" s="62">
        <v>0</v>
      </c>
      <c r="I104" s="62">
        <v>0</v>
      </c>
      <c r="J104" s="62">
        <v>0</v>
      </c>
      <c r="K104" s="62">
        <v>0</v>
      </c>
      <c r="L104" s="62">
        <v>0</v>
      </c>
      <c r="M104" s="62">
        <v>0</v>
      </c>
      <c r="N104" s="62">
        <v>0</v>
      </c>
      <c r="O104" s="62">
        <v>0</v>
      </c>
      <c r="P104" s="269">
        <v>0</v>
      </c>
    </row>
    <row r="105" spans="1:47" s="30" customFormat="1" x14ac:dyDescent="0.35">
      <c r="A105" s="83">
        <v>32343</v>
      </c>
      <c r="B105" s="40" t="s">
        <v>99</v>
      </c>
      <c r="C105" s="113">
        <v>300</v>
      </c>
      <c r="D105" s="62">
        <v>0</v>
      </c>
      <c r="E105" s="103">
        <v>0</v>
      </c>
      <c r="F105" s="62">
        <v>0</v>
      </c>
      <c r="G105" s="107">
        <v>300</v>
      </c>
      <c r="H105" s="62">
        <v>0</v>
      </c>
      <c r="I105" s="62">
        <v>0</v>
      </c>
      <c r="J105" s="62">
        <v>0</v>
      </c>
      <c r="K105" s="62">
        <v>0</v>
      </c>
      <c r="L105" s="62">
        <v>0</v>
      </c>
      <c r="M105" s="62">
        <v>0</v>
      </c>
      <c r="N105" s="62">
        <v>0</v>
      </c>
      <c r="O105" s="62">
        <v>0</v>
      </c>
      <c r="P105" s="269">
        <v>0</v>
      </c>
    </row>
    <row r="106" spans="1:47" s="30" customFormat="1" x14ac:dyDescent="0.35">
      <c r="A106" s="83">
        <v>32344</v>
      </c>
      <c r="B106" s="40" t="s">
        <v>100</v>
      </c>
      <c r="C106" s="113">
        <v>0</v>
      </c>
      <c r="D106" s="62">
        <v>0</v>
      </c>
      <c r="E106" s="103">
        <v>0</v>
      </c>
      <c r="F106" s="62">
        <v>0</v>
      </c>
      <c r="G106" s="107">
        <v>0</v>
      </c>
      <c r="H106" s="62">
        <v>0</v>
      </c>
      <c r="I106" s="62">
        <v>0</v>
      </c>
      <c r="J106" s="62">
        <v>0</v>
      </c>
      <c r="K106" s="62">
        <v>0</v>
      </c>
      <c r="L106" s="62">
        <v>0</v>
      </c>
      <c r="M106" s="62">
        <v>0</v>
      </c>
      <c r="N106" s="62">
        <v>0</v>
      </c>
      <c r="O106" s="62">
        <v>0</v>
      </c>
      <c r="P106" s="269">
        <v>0</v>
      </c>
    </row>
    <row r="107" spans="1:47" s="30" customFormat="1" x14ac:dyDescent="0.35">
      <c r="A107" s="83">
        <v>32349</v>
      </c>
      <c r="B107" s="40" t="s">
        <v>101</v>
      </c>
      <c r="C107" s="113">
        <v>6500</v>
      </c>
      <c r="D107" s="62">
        <v>0</v>
      </c>
      <c r="E107" s="103">
        <v>6500</v>
      </c>
      <c r="F107" s="62">
        <v>0</v>
      </c>
      <c r="G107" s="107">
        <v>0</v>
      </c>
      <c r="H107" s="62">
        <v>0</v>
      </c>
      <c r="I107" s="62">
        <v>0</v>
      </c>
      <c r="J107" s="62">
        <v>0</v>
      </c>
      <c r="K107" s="62">
        <v>0</v>
      </c>
      <c r="L107" s="62">
        <v>0</v>
      </c>
      <c r="M107" s="62">
        <v>0</v>
      </c>
      <c r="N107" s="62">
        <v>0</v>
      </c>
      <c r="O107" s="62">
        <v>0</v>
      </c>
      <c r="P107" s="269">
        <v>0</v>
      </c>
    </row>
    <row r="108" spans="1:47" s="35" customFormat="1" x14ac:dyDescent="0.35">
      <c r="A108" s="81">
        <v>3235</v>
      </c>
      <c r="B108" s="36" t="s">
        <v>59</v>
      </c>
      <c r="C108" s="112">
        <v>24400</v>
      </c>
      <c r="D108" s="60">
        <v>0</v>
      </c>
      <c r="E108" s="102">
        <f>E109+E110</f>
        <v>10800</v>
      </c>
      <c r="F108" s="60">
        <v>0</v>
      </c>
      <c r="G108" s="106">
        <f>G109+G110+G111+G112+G113</f>
        <v>13600</v>
      </c>
      <c r="H108" s="60">
        <v>0</v>
      </c>
      <c r="I108" s="60">
        <v>0</v>
      </c>
      <c r="J108" s="60">
        <v>0</v>
      </c>
      <c r="K108" s="60">
        <v>0</v>
      </c>
      <c r="L108" s="60">
        <v>0</v>
      </c>
      <c r="M108" s="60">
        <v>0</v>
      </c>
      <c r="N108" s="60">
        <v>0</v>
      </c>
      <c r="O108" s="60">
        <v>0</v>
      </c>
      <c r="P108" s="267">
        <v>0</v>
      </c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</row>
    <row r="109" spans="1:47" x14ac:dyDescent="0.35">
      <c r="A109" s="82">
        <v>32352</v>
      </c>
      <c r="B109" s="38" t="s">
        <v>102</v>
      </c>
      <c r="C109" s="113">
        <v>12500</v>
      </c>
      <c r="D109" s="63">
        <v>0</v>
      </c>
      <c r="E109" s="63">
        <v>10000</v>
      </c>
      <c r="F109" s="63">
        <v>0</v>
      </c>
      <c r="G109" s="107">
        <v>2500</v>
      </c>
      <c r="H109" s="63">
        <v>0</v>
      </c>
      <c r="I109" s="63">
        <v>0</v>
      </c>
      <c r="J109" s="63">
        <v>0</v>
      </c>
      <c r="K109" s="63">
        <v>0</v>
      </c>
      <c r="L109" s="63">
        <v>0</v>
      </c>
      <c r="M109" s="63">
        <v>0</v>
      </c>
      <c r="N109" s="63">
        <v>0</v>
      </c>
      <c r="O109" s="63">
        <v>0</v>
      </c>
      <c r="P109" s="258">
        <v>0</v>
      </c>
    </row>
    <row r="110" spans="1:47" x14ac:dyDescent="0.35">
      <c r="A110" s="82">
        <v>32353</v>
      </c>
      <c r="B110" s="38" t="s">
        <v>103</v>
      </c>
      <c r="C110" s="113">
        <v>3800</v>
      </c>
      <c r="D110" s="63">
        <v>0</v>
      </c>
      <c r="E110" s="63">
        <v>800</v>
      </c>
      <c r="F110" s="63">
        <v>0</v>
      </c>
      <c r="G110" s="107">
        <v>3000</v>
      </c>
      <c r="H110" s="63">
        <v>0</v>
      </c>
      <c r="I110" s="63">
        <v>0</v>
      </c>
      <c r="J110" s="63">
        <v>0</v>
      </c>
      <c r="K110" s="63">
        <v>0</v>
      </c>
      <c r="L110" s="63">
        <v>0</v>
      </c>
      <c r="M110" s="63">
        <v>0</v>
      </c>
      <c r="N110" s="63">
        <v>0</v>
      </c>
      <c r="O110" s="63">
        <v>0</v>
      </c>
      <c r="P110" s="258">
        <v>0</v>
      </c>
    </row>
    <row r="111" spans="1:47" x14ac:dyDescent="0.35">
      <c r="A111" s="82">
        <v>32354</v>
      </c>
      <c r="B111" s="38" t="s">
        <v>153</v>
      </c>
      <c r="C111" s="113">
        <v>1500</v>
      </c>
      <c r="D111" s="63">
        <v>0</v>
      </c>
      <c r="E111" s="63">
        <v>0</v>
      </c>
      <c r="F111" s="63">
        <v>0</v>
      </c>
      <c r="G111" s="107">
        <v>1500</v>
      </c>
      <c r="H111" s="63">
        <v>0</v>
      </c>
      <c r="I111" s="63">
        <v>0</v>
      </c>
      <c r="J111" s="63">
        <v>0</v>
      </c>
      <c r="K111" s="63">
        <v>0</v>
      </c>
      <c r="L111" s="63">
        <v>0</v>
      </c>
      <c r="M111" s="63">
        <v>0</v>
      </c>
      <c r="N111" s="63">
        <v>0</v>
      </c>
      <c r="O111" s="63">
        <v>0</v>
      </c>
      <c r="P111" s="258">
        <v>0</v>
      </c>
    </row>
    <row r="112" spans="1:47" ht="33.75" customHeight="1" x14ac:dyDescent="0.35">
      <c r="A112" s="82">
        <v>32355</v>
      </c>
      <c r="B112" s="39" t="s">
        <v>135</v>
      </c>
      <c r="C112" s="113">
        <v>4600</v>
      </c>
      <c r="D112" s="63">
        <v>0</v>
      </c>
      <c r="E112" s="63">
        <v>0</v>
      </c>
      <c r="F112" s="63">
        <v>0</v>
      </c>
      <c r="G112" s="107">
        <v>4600</v>
      </c>
      <c r="H112" s="63">
        <v>0</v>
      </c>
      <c r="I112" s="63">
        <v>0</v>
      </c>
      <c r="J112" s="63">
        <v>0</v>
      </c>
      <c r="K112" s="63">
        <v>0</v>
      </c>
      <c r="L112" s="63">
        <v>0</v>
      </c>
      <c r="M112" s="63">
        <v>0</v>
      </c>
      <c r="N112" s="63">
        <v>0</v>
      </c>
      <c r="O112" s="63">
        <v>0</v>
      </c>
      <c r="P112" s="258">
        <v>0</v>
      </c>
    </row>
    <row r="113" spans="1:47" x14ac:dyDescent="0.35">
      <c r="A113" s="82">
        <v>32359</v>
      </c>
      <c r="B113" s="38" t="s">
        <v>131</v>
      </c>
      <c r="C113" s="113">
        <v>2000</v>
      </c>
      <c r="D113" s="63">
        <v>0</v>
      </c>
      <c r="E113" s="63">
        <v>0</v>
      </c>
      <c r="F113" s="63">
        <v>0</v>
      </c>
      <c r="G113" s="107">
        <v>2000</v>
      </c>
      <c r="H113" s="63">
        <v>0</v>
      </c>
      <c r="I113" s="63">
        <v>0</v>
      </c>
      <c r="J113" s="63">
        <v>0</v>
      </c>
      <c r="K113" s="63">
        <v>0</v>
      </c>
      <c r="L113" s="63">
        <v>0</v>
      </c>
      <c r="M113" s="63">
        <v>0</v>
      </c>
      <c r="N113" s="63">
        <v>0</v>
      </c>
      <c r="O113" s="63">
        <v>0</v>
      </c>
      <c r="P113" s="258">
        <v>0</v>
      </c>
    </row>
    <row r="114" spans="1:47" s="35" customFormat="1" x14ac:dyDescent="0.35">
      <c r="A114" s="81">
        <v>3236</v>
      </c>
      <c r="B114" s="36" t="s">
        <v>39</v>
      </c>
      <c r="C114" s="112">
        <v>1700</v>
      </c>
      <c r="D114" s="60">
        <v>0</v>
      </c>
      <c r="E114" s="102">
        <v>0</v>
      </c>
      <c r="F114" s="60">
        <v>0</v>
      </c>
      <c r="G114" s="106">
        <f>G115</f>
        <v>1700</v>
      </c>
      <c r="H114" s="60">
        <v>0</v>
      </c>
      <c r="I114" s="60">
        <v>0</v>
      </c>
      <c r="J114" s="60">
        <v>0</v>
      </c>
      <c r="K114" s="60">
        <v>0</v>
      </c>
      <c r="L114" s="60">
        <v>0</v>
      </c>
      <c r="M114" s="60">
        <v>0</v>
      </c>
      <c r="N114" s="60">
        <v>0</v>
      </c>
      <c r="O114" s="60">
        <v>0</v>
      </c>
      <c r="P114" s="267">
        <v>0</v>
      </c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</row>
    <row r="115" spans="1:47" x14ac:dyDescent="0.35">
      <c r="A115" s="82">
        <v>32361</v>
      </c>
      <c r="B115" s="38" t="s">
        <v>104</v>
      </c>
      <c r="C115" s="113">
        <v>1700</v>
      </c>
      <c r="D115" s="63">
        <v>0</v>
      </c>
      <c r="E115" s="63">
        <v>0</v>
      </c>
      <c r="F115" s="63">
        <v>0</v>
      </c>
      <c r="G115" s="107">
        <v>1700</v>
      </c>
      <c r="H115" s="63">
        <v>0</v>
      </c>
      <c r="I115" s="63">
        <v>0</v>
      </c>
      <c r="J115" s="63">
        <v>0</v>
      </c>
      <c r="K115" s="63">
        <v>0</v>
      </c>
      <c r="L115" s="63">
        <v>0</v>
      </c>
      <c r="M115" s="63">
        <v>0</v>
      </c>
      <c r="N115" s="63">
        <v>0</v>
      </c>
      <c r="O115" s="63">
        <v>0</v>
      </c>
      <c r="P115" s="258">
        <v>0</v>
      </c>
    </row>
    <row r="116" spans="1:47" x14ac:dyDescent="0.35">
      <c r="A116" s="170">
        <v>32363</v>
      </c>
      <c r="B116" s="171" t="s">
        <v>191</v>
      </c>
      <c r="C116" s="113">
        <v>0</v>
      </c>
      <c r="D116" s="63">
        <v>0</v>
      </c>
      <c r="E116" s="63">
        <v>0</v>
      </c>
      <c r="F116" s="63">
        <v>0</v>
      </c>
      <c r="G116" s="107">
        <v>0</v>
      </c>
      <c r="H116" s="63">
        <v>0</v>
      </c>
      <c r="I116" s="63">
        <v>0</v>
      </c>
      <c r="J116" s="63">
        <v>0</v>
      </c>
      <c r="K116" s="63">
        <v>0</v>
      </c>
      <c r="L116" s="63">
        <v>0</v>
      </c>
      <c r="M116" s="63">
        <v>0</v>
      </c>
      <c r="N116" s="63">
        <v>0</v>
      </c>
      <c r="O116" s="63">
        <v>0</v>
      </c>
      <c r="P116" s="258">
        <v>0</v>
      </c>
    </row>
    <row r="117" spans="1:47" s="35" customFormat="1" x14ac:dyDescent="0.35">
      <c r="A117" s="81">
        <v>3237</v>
      </c>
      <c r="B117" s="36" t="s">
        <v>40</v>
      </c>
      <c r="C117" s="112">
        <v>25200</v>
      </c>
      <c r="D117" s="60">
        <f>D119+D122</f>
        <v>9000</v>
      </c>
      <c r="E117" s="102">
        <v>0</v>
      </c>
      <c r="F117" s="60">
        <v>0</v>
      </c>
      <c r="G117" s="106">
        <f>G119+G120</f>
        <v>1200</v>
      </c>
      <c r="H117" s="60">
        <v>0</v>
      </c>
      <c r="I117" s="104">
        <f>I119</f>
        <v>15000</v>
      </c>
      <c r="J117" s="60">
        <v>0</v>
      </c>
      <c r="K117" s="60">
        <v>0</v>
      </c>
      <c r="L117" s="60">
        <v>0</v>
      </c>
      <c r="M117" s="60">
        <v>0</v>
      </c>
      <c r="N117" s="60">
        <v>0</v>
      </c>
      <c r="O117" s="60">
        <v>0</v>
      </c>
      <c r="P117" s="267">
        <v>0</v>
      </c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</row>
    <row r="118" spans="1:47" x14ac:dyDescent="0.35">
      <c r="A118" s="82">
        <v>32371</v>
      </c>
      <c r="B118" s="38" t="s">
        <v>105</v>
      </c>
      <c r="C118" s="113">
        <v>0</v>
      </c>
      <c r="D118" s="63">
        <v>0</v>
      </c>
      <c r="E118" s="63">
        <v>0</v>
      </c>
      <c r="F118" s="63">
        <v>0</v>
      </c>
      <c r="G118" s="107">
        <v>0</v>
      </c>
      <c r="H118" s="63">
        <v>0</v>
      </c>
      <c r="I118" s="56">
        <v>0</v>
      </c>
      <c r="J118" s="63">
        <v>0</v>
      </c>
      <c r="K118" s="63">
        <v>0</v>
      </c>
      <c r="L118" s="63">
        <v>0</v>
      </c>
      <c r="M118" s="63">
        <v>0</v>
      </c>
      <c r="N118" s="63">
        <v>0</v>
      </c>
      <c r="O118" s="63">
        <v>0</v>
      </c>
      <c r="P118" s="258">
        <v>0</v>
      </c>
    </row>
    <row r="119" spans="1:47" x14ac:dyDescent="0.35">
      <c r="A119" s="82">
        <v>32372</v>
      </c>
      <c r="B119" s="38" t="s">
        <v>106</v>
      </c>
      <c r="C119" s="113">
        <v>22000</v>
      </c>
      <c r="D119" s="63">
        <v>6000</v>
      </c>
      <c r="E119" s="63">
        <v>0</v>
      </c>
      <c r="F119" s="63">
        <v>0</v>
      </c>
      <c r="G119" s="107">
        <v>1000</v>
      </c>
      <c r="H119" s="63">
        <v>0</v>
      </c>
      <c r="I119" s="56">
        <v>15000</v>
      </c>
      <c r="J119" s="63">
        <v>0</v>
      </c>
      <c r="K119" s="63">
        <v>0</v>
      </c>
      <c r="L119" s="63">
        <v>0</v>
      </c>
      <c r="M119" s="63">
        <v>0</v>
      </c>
      <c r="N119" s="63">
        <v>0</v>
      </c>
      <c r="O119" s="63">
        <v>0</v>
      </c>
      <c r="P119" s="258">
        <v>0</v>
      </c>
    </row>
    <row r="120" spans="1:47" x14ac:dyDescent="0.35">
      <c r="A120" s="82">
        <v>32373</v>
      </c>
      <c r="B120" s="38" t="s">
        <v>107</v>
      </c>
      <c r="C120" s="113">
        <v>200</v>
      </c>
      <c r="D120" s="63">
        <v>0</v>
      </c>
      <c r="E120" s="63">
        <v>0</v>
      </c>
      <c r="F120" s="63">
        <v>0</v>
      </c>
      <c r="G120" s="107">
        <v>200</v>
      </c>
      <c r="H120" s="63">
        <v>0</v>
      </c>
      <c r="I120" s="56">
        <v>0</v>
      </c>
      <c r="J120" s="63">
        <v>0</v>
      </c>
      <c r="K120" s="63">
        <v>0</v>
      </c>
      <c r="L120" s="63">
        <v>0</v>
      </c>
      <c r="M120" s="63">
        <v>0</v>
      </c>
      <c r="N120" s="63">
        <v>0</v>
      </c>
      <c r="O120" s="63">
        <v>0</v>
      </c>
      <c r="P120" s="258">
        <v>0</v>
      </c>
    </row>
    <row r="121" spans="1:47" x14ac:dyDescent="0.35">
      <c r="A121" s="82">
        <v>32377</v>
      </c>
      <c r="B121" s="38" t="s">
        <v>152</v>
      </c>
      <c r="C121" s="113">
        <v>0</v>
      </c>
      <c r="D121" s="63">
        <v>0</v>
      </c>
      <c r="E121" s="63">
        <v>0</v>
      </c>
      <c r="F121" s="63">
        <v>0</v>
      </c>
      <c r="G121" s="107">
        <v>0</v>
      </c>
      <c r="H121" s="63">
        <v>0</v>
      </c>
      <c r="I121" s="56">
        <v>0</v>
      </c>
      <c r="J121" s="63">
        <v>0</v>
      </c>
      <c r="K121" s="63">
        <v>0</v>
      </c>
      <c r="L121" s="63">
        <v>0</v>
      </c>
      <c r="M121" s="63">
        <v>0</v>
      </c>
      <c r="N121" s="63">
        <v>0</v>
      </c>
      <c r="O121" s="63">
        <v>0</v>
      </c>
      <c r="P121" s="258">
        <v>0</v>
      </c>
    </row>
    <row r="122" spans="1:47" ht="19.5" customHeight="1" x14ac:dyDescent="0.35">
      <c r="A122" s="82">
        <v>32379</v>
      </c>
      <c r="B122" s="38" t="s">
        <v>108</v>
      </c>
      <c r="C122" s="113">
        <v>3000</v>
      </c>
      <c r="D122" s="63">
        <v>3000</v>
      </c>
      <c r="E122" s="63">
        <v>0</v>
      </c>
      <c r="F122" s="63">
        <v>0</v>
      </c>
      <c r="G122" s="107">
        <v>0</v>
      </c>
      <c r="H122" s="63">
        <v>0</v>
      </c>
      <c r="I122" s="56">
        <v>0</v>
      </c>
      <c r="J122" s="63">
        <v>0</v>
      </c>
      <c r="K122" s="63">
        <v>0</v>
      </c>
      <c r="L122" s="63">
        <v>0</v>
      </c>
      <c r="M122" s="63">
        <v>0</v>
      </c>
      <c r="N122" s="63">
        <v>0</v>
      </c>
      <c r="O122" s="63">
        <v>0</v>
      </c>
      <c r="P122" s="258">
        <v>0</v>
      </c>
    </row>
    <row r="123" spans="1:47" s="35" customFormat="1" x14ac:dyDescent="0.35">
      <c r="A123" s="81">
        <v>3238</v>
      </c>
      <c r="B123" s="36" t="s">
        <v>41</v>
      </c>
      <c r="C123" s="112">
        <v>4300</v>
      </c>
      <c r="D123" s="60">
        <f>D126</f>
        <v>4000</v>
      </c>
      <c r="E123" s="102">
        <v>0</v>
      </c>
      <c r="F123" s="60">
        <v>0</v>
      </c>
      <c r="G123" s="106">
        <f>G126</f>
        <v>300</v>
      </c>
      <c r="H123" s="60">
        <v>0</v>
      </c>
      <c r="I123" s="104">
        <v>0</v>
      </c>
      <c r="J123" s="60">
        <v>0</v>
      </c>
      <c r="K123" s="60">
        <v>0</v>
      </c>
      <c r="L123" s="60">
        <v>0</v>
      </c>
      <c r="M123" s="60">
        <v>0</v>
      </c>
      <c r="N123" s="60">
        <v>0</v>
      </c>
      <c r="O123" s="60">
        <v>0</v>
      </c>
      <c r="P123" s="267">
        <v>0</v>
      </c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</row>
    <row r="124" spans="1:47" s="30" customFormat="1" x14ac:dyDescent="0.35">
      <c r="A124" s="83">
        <v>32381</v>
      </c>
      <c r="B124" s="40" t="s">
        <v>130</v>
      </c>
      <c r="C124" s="113">
        <v>0</v>
      </c>
      <c r="D124" s="62">
        <v>0</v>
      </c>
      <c r="E124" s="103">
        <v>0</v>
      </c>
      <c r="F124" s="62">
        <v>0</v>
      </c>
      <c r="G124" s="107">
        <v>0</v>
      </c>
      <c r="H124" s="62">
        <v>0</v>
      </c>
      <c r="I124" s="115">
        <v>0</v>
      </c>
      <c r="J124" s="62">
        <v>0</v>
      </c>
      <c r="K124" s="62">
        <v>0</v>
      </c>
      <c r="L124" s="62">
        <v>0</v>
      </c>
      <c r="M124" s="62">
        <v>0</v>
      </c>
      <c r="N124" s="62">
        <v>0</v>
      </c>
      <c r="O124" s="62">
        <v>0</v>
      </c>
      <c r="P124" s="269">
        <v>0</v>
      </c>
    </row>
    <row r="125" spans="1:47" x14ac:dyDescent="0.35">
      <c r="A125" s="82">
        <v>32382</v>
      </c>
      <c r="B125" s="38" t="s">
        <v>109</v>
      </c>
      <c r="C125" s="113">
        <v>0</v>
      </c>
      <c r="D125" s="63">
        <v>0</v>
      </c>
      <c r="E125" s="63">
        <v>0</v>
      </c>
      <c r="F125" s="63">
        <v>0</v>
      </c>
      <c r="G125" s="107">
        <v>0</v>
      </c>
      <c r="H125" s="63">
        <v>0</v>
      </c>
      <c r="I125" s="56">
        <v>0</v>
      </c>
      <c r="J125" s="63">
        <v>0</v>
      </c>
      <c r="K125" s="63">
        <v>0</v>
      </c>
      <c r="L125" s="63">
        <v>0</v>
      </c>
      <c r="M125" s="63">
        <v>0</v>
      </c>
      <c r="N125" s="63">
        <v>0</v>
      </c>
      <c r="O125" s="63">
        <v>0</v>
      </c>
      <c r="P125" s="258">
        <v>0</v>
      </c>
    </row>
    <row r="126" spans="1:47" x14ac:dyDescent="0.35">
      <c r="A126" s="82">
        <v>32389</v>
      </c>
      <c r="B126" s="38" t="s">
        <v>110</v>
      </c>
      <c r="C126" s="113">
        <v>4300</v>
      </c>
      <c r="D126" s="63">
        <v>4000</v>
      </c>
      <c r="E126" s="63">
        <v>0</v>
      </c>
      <c r="F126" s="63">
        <v>0</v>
      </c>
      <c r="G126" s="107">
        <v>300</v>
      </c>
      <c r="H126" s="63">
        <v>0</v>
      </c>
      <c r="I126" s="56">
        <v>0</v>
      </c>
      <c r="J126" s="63">
        <v>0</v>
      </c>
      <c r="K126" s="63">
        <v>0</v>
      </c>
      <c r="L126" s="63">
        <v>0</v>
      </c>
      <c r="M126" s="63">
        <v>0</v>
      </c>
      <c r="N126" s="63">
        <v>0</v>
      </c>
      <c r="O126" s="63">
        <v>0</v>
      </c>
      <c r="P126" s="258">
        <v>0</v>
      </c>
    </row>
    <row r="127" spans="1:47" s="35" customFormat="1" x14ac:dyDescent="0.35">
      <c r="A127" s="81">
        <v>3239</v>
      </c>
      <c r="B127" s="36" t="s">
        <v>42</v>
      </c>
      <c r="C127" s="112">
        <v>5750</v>
      </c>
      <c r="D127" s="60">
        <f>D129</f>
        <v>2000</v>
      </c>
      <c r="E127" s="102">
        <v>0</v>
      </c>
      <c r="F127" s="60">
        <v>0</v>
      </c>
      <c r="G127" s="106">
        <f>G128+G130+G133</f>
        <v>3750</v>
      </c>
      <c r="H127" s="60">
        <v>0</v>
      </c>
      <c r="I127" s="102">
        <v>0</v>
      </c>
      <c r="J127" s="60">
        <v>0</v>
      </c>
      <c r="K127" s="60">
        <v>0</v>
      </c>
      <c r="L127" s="60">
        <v>0</v>
      </c>
      <c r="M127" s="60">
        <v>0</v>
      </c>
      <c r="N127" s="60">
        <v>0</v>
      </c>
      <c r="O127" s="60">
        <v>0</v>
      </c>
      <c r="P127" s="267">
        <v>0</v>
      </c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</row>
    <row r="128" spans="1:47" ht="40.5" customHeight="1" x14ac:dyDescent="0.35">
      <c r="A128" s="82">
        <v>32391</v>
      </c>
      <c r="B128" s="39" t="s">
        <v>118</v>
      </c>
      <c r="C128" s="113">
        <v>2000</v>
      </c>
      <c r="D128" s="63">
        <v>0</v>
      </c>
      <c r="E128" s="63">
        <v>0</v>
      </c>
      <c r="F128" s="63">
        <v>0</v>
      </c>
      <c r="G128" s="107">
        <v>2000</v>
      </c>
      <c r="H128" s="63">
        <v>0</v>
      </c>
      <c r="I128" s="63">
        <v>0</v>
      </c>
      <c r="J128" s="63">
        <v>0</v>
      </c>
      <c r="K128" s="63">
        <v>0</v>
      </c>
      <c r="L128" s="63">
        <v>0</v>
      </c>
      <c r="M128" s="63">
        <v>0</v>
      </c>
      <c r="N128" s="63">
        <v>0</v>
      </c>
      <c r="O128" s="63">
        <v>0</v>
      </c>
      <c r="P128" s="258">
        <v>0</v>
      </c>
    </row>
    <row r="129" spans="1:47" x14ac:dyDescent="0.35">
      <c r="A129" s="82">
        <v>32392</v>
      </c>
      <c r="B129" s="38" t="s">
        <v>111</v>
      </c>
      <c r="C129" s="113">
        <v>2000</v>
      </c>
      <c r="D129" s="63">
        <v>2000</v>
      </c>
      <c r="E129" s="63">
        <v>0</v>
      </c>
      <c r="F129" s="63">
        <v>0</v>
      </c>
      <c r="G129" s="107">
        <v>0</v>
      </c>
      <c r="H129" s="63">
        <v>0</v>
      </c>
      <c r="I129" s="63">
        <v>0</v>
      </c>
      <c r="J129" s="63">
        <v>0</v>
      </c>
      <c r="K129" s="63">
        <v>0</v>
      </c>
      <c r="L129" s="63">
        <v>0</v>
      </c>
      <c r="M129" s="63">
        <v>0</v>
      </c>
      <c r="N129" s="63">
        <v>0</v>
      </c>
      <c r="O129" s="63">
        <v>0</v>
      </c>
      <c r="P129" s="258">
        <v>0</v>
      </c>
    </row>
    <row r="130" spans="1:47" x14ac:dyDescent="0.35">
      <c r="A130" s="82">
        <v>32394</v>
      </c>
      <c r="B130" s="38" t="s">
        <v>129</v>
      </c>
      <c r="C130" s="113">
        <v>250</v>
      </c>
      <c r="D130" s="63">
        <v>0</v>
      </c>
      <c r="E130" s="63">
        <v>0</v>
      </c>
      <c r="F130" s="63">
        <v>0</v>
      </c>
      <c r="G130" s="107">
        <v>250</v>
      </c>
      <c r="H130" s="63">
        <v>0</v>
      </c>
      <c r="I130" s="63">
        <v>0</v>
      </c>
      <c r="J130" s="63">
        <v>0</v>
      </c>
      <c r="K130" s="63">
        <v>0</v>
      </c>
      <c r="L130" s="63">
        <v>0</v>
      </c>
      <c r="M130" s="63">
        <v>0</v>
      </c>
      <c r="N130" s="63">
        <v>0</v>
      </c>
      <c r="O130" s="63">
        <v>0</v>
      </c>
      <c r="P130" s="258">
        <v>0</v>
      </c>
    </row>
    <row r="131" spans="1:47" x14ac:dyDescent="0.35">
      <c r="A131" s="82">
        <v>32395</v>
      </c>
      <c r="B131" s="38" t="s">
        <v>136</v>
      </c>
      <c r="C131" s="113">
        <v>0</v>
      </c>
      <c r="D131" s="63">
        <v>0</v>
      </c>
      <c r="E131" s="63">
        <v>0</v>
      </c>
      <c r="F131" s="63">
        <v>0</v>
      </c>
      <c r="G131" s="107">
        <v>0</v>
      </c>
      <c r="H131" s="63">
        <v>0</v>
      </c>
      <c r="I131" s="63">
        <v>0</v>
      </c>
      <c r="J131" s="63">
        <v>0</v>
      </c>
      <c r="K131" s="63">
        <v>0</v>
      </c>
      <c r="L131" s="63">
        <v>0</v>
      </c>
      <c r="M131" s="63">
        <v>0</v>
      </c>
      <c r="N131" s="63">
        <v>0</v>
      </c>
      <c r="O131" s="63">
        <v>0</v>
      </c>
      <c r="P131" s="258">
        <v>0</v>
      </c>
    </row>
    <row r="132" spans="1:47" x14ac:dyDescent="0.35">
      <c r="A132" s="82">
        <v>32396</v>
      </c>
      <c r="B132" s="38" t="s">
        <v>112</v>
      </c>
      <c r="C132" s="113">
        <v>0</v>
      </c>
      <c r="D132" s="63">
        <v>0</v>
      </c>
      <c r="E132" s="63">
        <v>0</v>
      </c>
      <c r="F132" s="63">
        <v>0</v>
      </c>
      <c r="G132" s="107">
        <v>0</v>
      </c>
      <c r="H132" s="63">
        <v>0</v>
      </c>
      <c r="I132" s="63">
        <v>0</v>
      </c>
      <c r="J132" s="63">
        <v>0</v>
      </c>
      <c r="K132" s="63">
        <v>0</v>
      </c>
      <c r="L132" s="63">
        <v>0</v>
      </c>
      <c r="M132" s="63">
        <v>0</v>
      </c>
      <c r="N132" s="63">
        <v>0</v>
      </c>
      <c r="O132" s="63">
        <v>0</v>
      </c>
      <c r="P132" s="258">
        <v>0</v>
      </c>
    </row>
    <row r="133" spans="1:47" ht="18.600000000000001" thickBot="1" x14ac:dyDescent="0.4">
      <c r="A133" s="80">
        <v>32399</v>
      </c>
      <c r="B133" s="34" t="s">
        <v>113</v>
      </c>
      <c r="C133" s="111">
        <v>1500</v>
      </c>
      <c r="D133" s="64">
        <v>0</v>
      </c>
      <c r="E133" s="64">
        <v>0</v>
      </c>
      <c r="F133" s="64">
        <v>0</v>
      </c>
      <c r="G133" s="109">
        <v>1500</v>
      </c>
      <c r="H133" s="64">
        <v>0</v>
      </c>
      <c r="I133" s="64">
        <v>0</v>
      </c>
      <c r="J133" s="64">
        <v>0</v>
      </c>
      <c r="K133" s="64">
        <v>0</v>
      </c>
      <c r="L133" s="64">
        <v>0</v>
      </c>
      <c r="M133" s="64">
        <v>0</v>
      </c>
      <c r="N133" s="64">
        <v>0</v>
      </c>
      <c r="O133" s="64">
        <v>0</v>
      </c>
      <c r="P133" s="259">
        <v>0</v>
      </c>
    </row>
    <row r="134" spans="1:47" s="31" customFormat="1" thickBot="1" x14ac:dyDescent="0.35">
      <c r="A134" s="65">
        <v>324</v>
      </c>
      <c r="B134" s="66" t="s">
        <v>25</v>
      </c>
      <c r="C134" s="165">
        <v>8970</v>
      </c>
      <c r="D134" s="67">
        <f>D135</f>
        <v>4000</v>
      </c>
      <c r="E134" s="105">
        <f>E135</f>
        <v>1470</v>
      </c>
      <c r="F134" s="67">
        <v>0</v>
      </c>
      <c r="G134" s="166">
        <f>G135</f>
        <v>3500</v>
      </c>
      <c r="H134" s="67">
        <v>0</v>
      </c>
      <c r="I134" s="105">
        <v>0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256">
        <v>0</v>
      </c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  <c r="AT134" s="32"/>
      <c r="AU134" s="32"/>
    </row>
    <row r="135" spans="1:47" s="35" customFormat="1" x14ac:dyDescent="0.35">
      <c r="A135" s="191">
        <v>3241</v>
      </c>
      <c r="B135" s="204" t="s">
        <v>25</v>
      </c>
      <c r="C135" s="193">
        <v>8970</v>
      </c>
      <c r="D135" s="202">
        <f>D137</f>
        <v>4000</v>
      </c>
      <c r="E135" s="201">
        <f>E137</f>
        <v>1470</v>
      </c>
      <c r="F135" s="202">
        <v>0</v>
      </c>
      <c r="G135" s="197">
        <f>G136+G137</f>
        <v>3500</v>
      </c>
      <c r="H135" s="202">
        <v>0</v>
      </c>
      <c r="I135" s="201">
        <v>0</v>
      </c>
      <c r="J135" s="202">
        <v>0</v>
      </c>
      <c r="K135" s="202">
        <v>0</v>
      </c>
      <c r="L135" s="202">
        <v>0</v>
      </c>
      <c r="M135" s="202">
        <v>0</v>
      </c>
      <c r="N135" s="202">
        <v>0</v>
      </c>
      <c r="O135" s="202">
        <v>0</v>
      </c>
      <c r="P135" s="268">
        <v>0</v>
      </c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</row>
    <row r="136" spans="1:47" x14ac:dyDescent="0.35">
      <c r="A136" s="82">
        <v>32411</v>
      </c>
      <c r="B136" s="38" t="s">
        <v>119</v>
      </c>
      <c r="C136" s="113">
        <v>1000</v>
      </c>
      <c r="D136" s="63">
        <v>0</v>
      </c>
      <c r="E136" s="63">
        <v>0</v>
      </c>
      <c r="F136" s="63">
        <v>0</v>
      </c>
      <c r="G136" s="107">
        <v>1000</v>
      </c>
      <c r="H136" s="63">
        <v>0</v>
      </c>
      <c r="I136" s="63">
        <v>0</v>
      </c>
      <c r="J136" s="63">
        <v>0</v>
      </c>
      <c r="K136" s="63">
        <v>0</v>
      </c>
      <c r="L136" s="63">
        <v>0</v>
      </c>
      <c r="M136" s="63">
        <v>0</v>
      </c>
      <c r="N136" s="63">
        <v>0</v>
      </c>
      <c r="O136" s="63">
        <v>0</v>
      </c>
      <c r="P136" s="258">
        <v>0</v>
      </c>
    </row>
    <row r="137" spans="1:47" ht="18.600000000000001" thickBot="1" x14ac:dyDescent="0.4">
      <c r="A137" s="80">
        <v>32412</v>
      </c>
      <c r="B137" s="34" t="s">
        <v>128</v>
      </c>
      <c r="C137" s="111">
        <v>7970</v>
      </c>
      <c r="D137" s="64">
        <v>4000</v>
      </c>
      <c r="E137" s="64">
        <v>1470</v>
      </c>
      <c r="F137" s="64">
        <v>0</v>
      </c>
      <c r="G137" s="109">
        <v>2500</v>
      </c>
      <c r="H137" s="64">
        <v>0</v>
      </c>
      <c r="I137" s="64">
        <v>0</v>
      </c>
      <c r="J137" s="64">
        <v>0</v>
      </c>
      <c r="K137" s="64">
        <v>0</v>
      </c>
      <c r="L137" s="64">
        <v>0</v>
      </c>
      <c r="M137" s="64">
        <v>0</v>
      </c>
      <c r="N137" s="64">
        <v>0</v>
      </c>
      <c r="O137" s="64">
        <v>0</v>
      </c>
      <c r="P137" s="259">
        <v>0</v>
      </c>
    </row>
    <row r="138" spans="1:47" s="31" customFormat="1" ht="35.4" thickBot="1" x14ac:dyDescent="0.35">
      <c r="A138" s="65">
        <v>329</v>
      </c>
      <c r="B138" s="198" t="s">
        <v>2</v>
      </c>
      <c r="C138" s="165">
        <v>10600</v>
      </c>
      <c r="D138" s="67">
        <v>0</v>
      </c>
      <c r="E138" s="67">
        <v>0</v>
      </c>
      <c r="F138" s="67">
        <v>0</v>
      </c>
      <c r="G138" s="166">
        <f>G139+G143+G145+G147+G154</f>
        <v>6100</v>
      </c>
      <c r="H138" s="67">
        <v>0</v>
      </c>
      <c r="I138" s="105">
        <f>I147</f>
        <v>4500</v>
      </c>
      <c r="J138" s="67">
        <v>0</v>
      </c>
      <c r="K138" s="67">
        <v>0</v>
      </c>
      <c r="L138" s="67">
        <v>0</v>
      </c>
      <c r="M138" s="67">
        <v>0</v>
      </c>
      <c r="N138" s="67">
        <v>0</v>
      </c>
      <c r="O138" s="67">
        <v>0</v>
      </c>
      <c r="P138" s="256">
        <v>0</v>
      </c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  <c r="AU138" s="32"/>
    </row>
    <row r="139" spans="1:47" s="43" customFormat="1" ht="17.399999999999999" x14ac:dyDescent="0.3">
      <c r="A139" s="191">
        <v>3292</v>
      </c>
      <c r="B139" s="192" t="s">
        <v>52</v>
      </c>
      <c r="C139" s="193">
        <v>1900</v>
      </c>
      <c r="D139" s="202">
        <v>0</v>
      </c>
      <c r="E139" s="202">
        <v>0</v>
      </c>
      <c r="F139" s="202">
        <v>0</v>
      </c>
      <c r="G139" s="197">
        <f>G140+G141</f>
        <v>1900</v>
      </c>
      <c r="H139" s="202">
        <v>0</v>
      </c>
      <c r="I139" s="201">
        <v>0</v>
      </c>
      <c r="J139" s="202">
        <v>0</v>
      </c>
      <c r="K139" s="202">
        <v>0</v>
      </c>
      <c r="L139" s="202">
        <v>0</v>
      </c>
      <c r="M139" s="202">
        <v>0</v>
      </c>
      <c r="N139" s="202">
        <v>0</v>
      </c>
      <c r="O139" s="202">
        <v>0</v>
      </c>
      <c r="P139" s="268">
        <v>0</v>
      </c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</row>
    <row r="140" spans="1:47" s="32" customFormat="1" ht="34.799999999999997" x14ac:dyDescent="0.3">
      <c r="A140" s="83">
        <v>32921</v>
      </c>
      <c r="B140" s="41" t="s">
        <v>126</v>
      </c>
      <c r="C140" s="113">
        <v>1000</v>
      </c>
      <c r="D140" s="62">
        <v>0</v>
      </c>
      <c r="E140" s="62">
        <v>0</v>
      </c>
      <c r="F140" s="62">
        <v>0</v>
      </c>
      <c r="G140" s="107">
        <v>1000</v>
      </c>
      <c r="H140" s="62">
        <v>0</v>
      </c>
      <c r="I140" s="103">
        <v>0</v>
      </c>
      <c r="J140" s="62">
        <v>0</v>
      </c>
      <c r="K140" s="62">
        <v>0</v>
      </c>
      <c r="L140" s="62">
        <v>0</v>
      </c>
      <c r="M140" s="62">
        <v>0</v>
      </c>
      <c r="N140" s="62">
        <v>0</v>
      </c>
      <c r="O140" s="62">
        <v>0</v>
      </c>
      <c r="P140" s="269">
        <v>0</v>
      </c>
    </row>
    <row r="141" spans="1:47" s="32" customFormat="1" ht="17.399999999999999" x14ac:dyDescent="0.3">
      <c r="A141" s="83">
        <v>32922</v>
      </c>
      <c r="B141" s="41" t="s">
        <v>127</v>
      </c>
      <c r="C141" s="113">
        <v>900</v>
      </c>
      <c r="D141" s="62">
        <v>0</v>
      </c>
      <c r="E141" s="62">
        <v>0</v>
      </c>
      <c r="F141" s="62">
        <v>0</v>
      </c>
      <c r="G141" s="107">
        <v>900</v>
      </c>
      <c r="H141" s="62">
        <v>0</v>
      </c>
      <c r="I141" s="103">
        <v>0</v>
      </c>
      <c r="J141" s="62">
        <v>0</v>
      </c>
      <c r="K141" s="62">
        <v>0</v>
      </c>
      <c r="L141" s="62">
        <v>0</v>
      </c>
      <c r="M141" s="62">
        <v>0</v>
      </c>
      <c r="N141" s="62">
        <v>0</v>
      </c>
      <c r="O141" s="62">
        <v>0</v>
      </c>
      <c r="P141" s="269">
        <v>0</v>
      </c>
    </row>
    <row r="142" spans="1:47" s="31" customFormat="1" ht="18" customHeight="1" x14ac:dyDescent="0.3">
      <c r="A142" s="89">
        <v>32923</v>
      </c>
      <c r="B142" s="86" t="s">
        <v>114</v>
      </c>
      <c r="C142" s="113">
        <v>0</v>
      </c>
      <c r="D142" s="87">
        <v>0</v>
      </c>
      <c r="E142" s="87">
        <v>0</v>
      </c>
      <c r="F142" s="87">
        <v>0</v>
      </c>
      <c r="G142" s="107">
        <v>0</v>
      </c>
      <c r="H142" s="63">
        <v>0</v>
      </c>
      <c r="I142" s="87">
        <v>0</v>
      </c>
      <c r="J142" s="63">
        <v>0</v>
      </c>
      <c r="K142" s="63">
        <v>0</v>
      </c>
      <c r="L142" s="63">
        <v>0</v>
      </c>
      <c r="M142" s="63">
        <v>0</v>
      </c>
      <c r="N142" s="63">
        <v>0</v>
      </c>
      <c r="O142" s="63">
        <v>0</v>
      </c>
      <c r="P142" s="258">
        <v>0</v>
      </c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</row>
    <row r="143" spans="1:47" s="43" customFormat="1" ht="17.399999999999999" x14ac:dyDescent="0.3">
      <c r="A143" s="81">
        <v>3293</v>
      </c>
      <c r="B143" s="37" t="s">
        <v>43</v>
      </c>
      <c r="C143" s="112">
        <v>2000</v>
      </c>
      <c r="D143" s="60">
        <v>0</v>
      </c>
      <c r="E143" s="60">
        <v>0</v>
      </c>
      <c r="F143" s="60">
        <v>0</v>
      </c>
      <c r="G143" s="106">
        <f>G144</f>
        <v>2000</v>
      </c>
      <c r="H143" s="60">
        <v>0</v>
      </c>
      <c r="I143" s="102">
        <v>0</v>
      </c>
      <c r="J143" s="60">
        <v>0</v>
      </c>
      <c r="K143" s="60">
        <v>0</v>
      </c>
      <c r="L143" s="60">
        <v>0</v>
      </c>
      <c r="M143" s="60">
        <v>0</v>
      </c>
      <c r="N143" s="60">
        <v>0</v>
      </c>
      <c r="O143" s="60">
        <v>0</v>
      </c>
      <c r="P143" s="267">
        <v>0</v>
      </c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</row>
    <row r="144" spans="1:47" s="31" customFormat="1" ht="17.399999999999999" x14ac:dyDescent="0.3">
      <c r="A144" s="82">
        <v>32931</v>
      </c>
      <c r="B144" s="39" t="s">
        <v>43</v>
      </c>
      <c r="C144" s="113">
        <v>2000</v>
      </c>
      <c r="D144" s="63">
        <v>0</v>
      </c>
      <c r="E144" s="63">
        <v>0</v>
      </c>
      <c r="F144" s="63">
        <v>0</v>
      </c>
      <c r="G144" s="107">
        <v>2000</v>
      </c>
      <c r="H144" s="63">
        <v>0</v>
      </c>
      <c r="I144" s="63">
        <v>0</v>
      </c>
      <c r="J144" s="63">
        <v>0</v>
      </c>
      <c r="K144" s="63">
        <v>0</v>
      </c>
      <c r="L144" s="63">
        <v>0</v>
      </c>
      <c r="M144" s="63">
        <v>0</v>
      </c>
      <c r="N144" s="63">
        <v>0</v>
      </c>
      <c r="O144" s="63">
        <v>0</v>
      </c>
      <c r="P144" s="258">
        <v>0</v>
      </c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</row>
    <row r="145" spans="1:47" s="35" customFormat="1" x14ac:dyDescent="0.35">
      <c r="A145" s="81">
        <v>3294</v>
      </c>
      <c r="B145" s="37" t="s">
        <v>44</v>
      </c>
      <c r="C145" s="112">
        <v>1200</v>
      </c>
      <c r="D145" s="60">
        <v>0</v>
      </c>
      <c r="E145" s="60">
        <v>0</v>
      </c>
      <c r="F145" s="60">
        <v>0</v>
      </c>
      <c r="G145" s="106">
        <f>G146</f>
        <v>1200</v>
      </c>
      <c r="H145" s="60">
        <v>0</v>
      </c>
      <c r="I145" s="102">
        <v>0</v>
      </c>
      <c r="J145" s="60">
        <v>0</v>
      </c>
      <c r="K145" s="60">
        <v>0</v>
      </c>
      <c r="L145" s="60">
        <v>0</v>
      </c>
      <c r="M145" s="60">
        <v>0</v>
      </c>
      <c r="N145" s="60">
        <v>0</v>
      </c>
      <c r="O145" s="60">
        <v>0</v>
      </c>
      <c r="P145" s="267">
        <v>0</v>
      </c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</row>
    <row r="146" spans="1:47" x14ac:dyDescent="0.35">
      <c r="A146" s="82">
        <v>32941</v>
      </c>
      <c r="B146" s="39" t="s">
        <v>115</v>
      </c>
      <c r="C146" s="113">
        <v>1200</v>
      </c>
      <c r="D146" s="63">
        <v>0</v>
      </c>
      <c r="E146" s="63">
        <v>0</v>
      </c>
      <c r="F146" s="63">
        <v>0</v>
      </c>
      <c r="G146" s="107">
        <v>1200</v>
      </c>
      <c r="H146" s="63">
        <v>0</v>
      </c>
      <c r="I146" s="63">
        <v>0</v>
      </c>
      <c r="J146" s="63">
        <v>0</v>
      </c>
      <c r="K146" s="63">
        <v>0</v>
      </c>
      <c r="L146" s="63">
        <v>0</v>
      </c>
      <c r="M146" s="63">
        <v>0</v>
      </c>
      <c r="N146" s="63">
        <v>0</v>
      </c>
      <c r="O146" s="63">
        <v>0</v>
      </c>
      <c r="P146" s="258">
        <v>0</v>
      </c>
    </row>
    <row r="147" spans="1:47" s="35" customFormat="1" x14ac:dyDescent="0.35">
      <c r="A147" s="81">
        <v>3295</v>
      </c>
      <c r="B147" s="44" t="s">
        <v>53</v>
      </c>
      <c r="C147" s="112">
        <v>4700</v>
      </c>
      <c r="D147" s="60">
        <v>0</v>
      </c>
      <c r="E147" s="60">
        <v>0</v>
      </c>
      <c r="F147" s="60">
        <v>0</v>
      </c>
      <c r="G147" s="106">
        <f>G149+G151</f>
        <v>200</v>
      </c>
      <c r="H147" s="60">
        <v>0</v>
      </c>
      <c r="I147" s="102">
        <f>I150</f>
        <v>4500</v>
      </c>
      <c r="J147" s="60">
        <v>0</v>
      </c>
      <c r="K147" s="60">
        <v>0</v>
      </c>
      <c r="L147" s="60">
        <v>0</v>
      </c>
      <c r="M147" s="60">
        <v>0</v>
      </c>
      <c r="N147" s="60">
        <v>0</v>
      </c>
      <c r="O147" s="60">
        <v>0</v>
      </c>
      <c r="P147" s="267">
        <v>0</v>
      </c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</row>
    <row r="148" spans="1:47" s="30" customFormat="1" ht="17.25" customHeight="1" x14ac:dyDescent="0.35">
      <c r="A148" s="83">
        <v>32952</v>
      </c>
      <c r="B148" s="88" t="s">
        <v>155</v>
      </c>
      <c r="C148" s="113">
        <v>0</v>
      </c>
      <c r="D148" s="62">
        <v>0</v>
      </c>
      <c r="E148" s="62">
        <v>0</v>
      </c>
      <c r="F148" s="62">
        <v>0</v>
      </c>
      <c r="G148" s="108">
        <v>0</v>
      </c>
      <c r="H148" s="62">
        <v>0</v>
      </c>
      <c r="I148" s="103">
        <v>0</v>
      </c>
      <c r="J148" s="62">
        <v>0</v>
      </c>
      <c r="K148" s="62">
        <v>0</v>
      </c>
      <c r="L148" s="62">
        <v>0</v>
      </c>
      <c r="M148" s="62">
        <v>0</v>
      </c>
      <c r="N148" s="62">
        <v>0</v>
      </c>
      <c r="O148" s="62">
        <v>0</v>
      </c>
      <c r="P148" s="269">
        <v>0</v>
      </c>
    </row>
    <row r="149" spans="1:47" s="30" customFormat="1" x14ac:dyDescent="0.35">
      <c r="A149" s="83">
        <v>32953</v>
      </c>
      <c r="B149" s="88" t="s">
        <v>125</v>
      </c>
      <c r="C149" s="113">
        <v>100</v>
      </c>
      <c r="D149" s="62">
        <v>0</v>
      </c>
      <c r="E149" s="62">
        <v>0</v>
      </c>
      <c r="F149" s="62">
        <v>0</v>
      </c>
      <c r="G149" s="107">
        <v>100</v>
      </c>
      <c r="H149" s="62">
        <v>0</v>
      </c>
      <c r="I149" s="103">
        <v>0</v>
      </c>
      <c r="J149" s="62">
        <v>0</v>
      </c>
      <c r="K149" s="62">
        <v>0</v>
      </c>
      <c r="L149" s="62">
        <v>0</v>
      </c>
      <c r="M149" s="62">
        <v>0</v>
      </c>
      <c r="N149" s="62">
        <v>0</v>
      </c>
      <c r="O149" s="62">
        <v>0</v>
      </c>
      <c r="P149" s="269">
        <v>0</v>
      </c>
    </row>
    <row r="150" spans="1:47" s="30" customFormat="1" x14ac:dyDescent="0.35">
      <c r="A150" s="83">
        <v>32955</v>
      </c>
      <c r="B150" s="88" t="s">
        <v>143</v>
      </c>
      <c r="C150" s="113">
        <v>4500</v>
      </c>
      <c r="D150" s="62">
        <v>0</v>
      </c>
      <c r="E150" s="62">
        <v>0</v>
      </c>
      <c r="F150" s="62">
        <v>0</v>
      </c>
      <c r="G150" s="108">
        <v>0</v>
      </c>
      <c r="H150" s="62">
        <v>0</v>
      </c>
      <c r="I150" s="103">
        <v>4500</v>
      </c>
      <c r="J150" s="62">
        <v>0</v>
      </c>
      <c r="K150" s="62">
        <v>0</v>
      </c>
      <c r="L150" s="62">
        <v>0</v>
      </c>
      <c r="M150" s="62">
        <v>0</v>
      </c>
      <c r="N150" s="62">
        <v>0</v>
      </c>
      <c r="O150" s="62">
        <v>0</v>
      </c>
      <c r="P150" s="269">
        <v>0</v>
      </c>
    </row>
    <row r="151" spans="1:47" s="30" customFormat="1" x14ac:dyDescent="0.35">
      <c r="A151" s="83">
        <v>32959</v>
      </c>
      <c r="B151" s="88" t="s">
        <v>156</v>
      </c>
      <c r="C151" s="113">
        <v>100</v>
      </c>
      <c r="D151" s="62">
        <v>0</v>
      </c>
      <c r="E151" s="62">
        <v>0</v>
      </c>
      <c r="F151" s="62">
        <v>0</v>
      </c>
      <c r="G151" s="108">
        <v>100</v>
      </c>
      <c r="H151" s="62">
        <v>0</v>
      </c>
      <c r="I151" s="103">
        <v>0</v>
      </c>
      <c r="J151" s="62">
        <v>0</v>
      </c>
      <c r="K151" s="62">
        <v>0</v>
      </c>
      <c r="L151" s="62">
        <v>0</v>
      </c>
      <c r="M151" s="62">
        <v>0</v>
      </c>
      <c r="N151" s="62">
        <v>0</v>
      </c>
      <c r="O151" s="62">
        <v>0</v>
      </c>
      <c r="P151" s="269">
        <v>0</v>
      </c>
    </row>
    <row r="152" spans="1:47" s="35" customFormat="1" x14ac:dyDescent="0.35">
      <c r="A152" s="81">
        <v>3296</v>
      </c>
      <c r="B152" s="44" t="s">
        <v>157</v>
      </c>
      <c r="C152" s="112">
        <v>0</v>
      </c>
      <c r="D152" s="60">
        <v>0</v>
      </c>
      <c r="E152" s="60">
        <v>0</v>
      </c>
      <c r="F152" s="60">
        <v>0</v>
      </c>
      <c r="G152" s="106">
        <v>0</v>
      </c>
      <c r="H152" s="60">
        <v>0</v>
      </c>
      <c r="I152" s="102">
        <v>0</v>
      </c>
      <c r="J152" s="60">
        <v>0</v>
      </c>
      <c r="K152" s="60">
        <v>0</v>
      </c>
      <c r="L152" s="60">
        <v>0</v>
      </c>
      <c r="M152" s="60">
        <v>0</v>
      </c>
      <c r="N152" s="60">
        <v>0</v>
      </c>
      <c r="O152" s="60">
        <v>0</v>
      </c>
      <c r="P152" s="267">
        <v>0</v>
      </c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</row>
    <row r="153" spans="1:47" s="30" customFormat="1" ht="17.25" customHeight="1" x14ac:dyDescent="0.35">
      <c r="A153" s="83">
        <v>32961</v>
      </c>
      <c r="B153" s="88" t="s">
        <v>157</v>
      </c>
      <c r="C153" s="113">
        <v>0</v>
      </c>
      <c r="D153" s="62">
        <v>0</v>
      </c>
      <c r="E153" s="62">
        <v>0</v>
      </c>
      <c r="F153" s="62">
        <v>0</v>
      </c>
      <c r="G153" s="108">
        <v>0</v>
      </c>
      <c r="H153" s="62">
        <v>0</v>
      </c>
      <c r="I153" s="103">
        <v>0</v>
      </c>
      <c r="J153" s="62">
        <v>0</v>
      </c>
      <c r="K153" s="62">
        <v>0</v>
      </c>
      <c r="L153" s="62">
        <v>0</v>
      </c>
      <c r="M153" s="62">
        <v>0</v>
      </c>
      <c r="N153" s="62">
        <v>0</v>
      </c>
      <c r="O153" s="62">
        <v>0</v>
      </c>
      <c r="P153" s="269">
        <v>0</v>
      </c>
    </row>
    <row r="154" spans="1:47" s="35" customFormat="1" ht="35.4" x14ac:dyDescent="0.35">
      <c r="A154" s="81">
        <v>3299</v>
      </c>
      <c r="B154" s="37" t="s">
        <v>2</v>
      </c>
      <c r="C154" s="112">
        <v>800</v>
      </c>
      <c r="D154" s="60">
        <v>0</v>
      </c>
      <c r="E154" s="60">
        <v>0</v>
      </c>
      <c r="F154" s="60">
        <v>0</v>
      </c>
      <c r="G154" s="106">
        <f>G155+G156</f>
        <v>800</v>
      </c>
      <c r="H154" s="60">
        <v>0</v>
      </c>
      <c r="I154" s="102">
        <v>0</v>
      </c>
      <c r="J154" s="60">
        <v>0</v>
      </c>
      <c r="K154" s="60">
        <v>0</v>
      </c>
      <c r="L154" s="60">
        <v>0</v>
      </c>
      <c r="M154" s="60">
        <v>0</v>
      </c>
      <c r="N154" s="60">
        <v>0</v>
      </c>
      <c r="O154" s="60">
        <v>0</v>
      </c>
      <c r="P154" s="267">
        <v>0</v>
      </c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</row>
    <row r="155" spans="1:47" ht="36.75" customHeight="1" x14ac:dyDescent="0.35">
      <c r="A155" s="82">
        <v>32991</v>
      </c>
      <c r="B155" s="39" t="s">
        <v>117</v>
      </c>
      <c r="C155" s="113">
        <v>100</v>
      </c>
      <c r="D155" s="63">
        <v>0</v>
      </c>
      <c r="E155" s="63">
        <v>0</v>
      </c>
      <c r="F155" s="63">
        <v>0</v>
      </c>
      <c r="G155" s="107">
        <v>100</v>
      </c>
      <c r="H155" s="63">
        <v>0</v>
      </c>
      <c r="I155" s="63">
        <v>0</v>
      </c>
      <c r="J155" s="63">
        <v>0</v>
      </c>
      <c r="K155" s="63">
        <v>0</v>
      </c>
      <c r="L155" s="63">
        <v>0</v>
      </c>
      <c r="M155" s="63">
        <v>0</v>
      </c>
      <c r="N155" s="63">
        <v>0</v>
      </c>
      <c r="O155" s="63">
        <v>0</v>
      </c>
      <c r="P155" s="258">
        <v>0</v>
      </c>
    </row>
    <row r="156" spans="1:47" ht="36" thickBot="1" x14ac:dyDescent="0.4">
      <c r="A156" s="80">
        <v>32999</v>
      </c>
      <c r="B156" s="199" t="s">
        <v>2</v>
      </c>
      <c r="C156" s="111">
        <v>700</v>
      </c>
      <c r="D156" s="64">
        <v>0</v>
      </c>
      <c r="E156" s="64">
        <v>0</v>
      </c>
      <c r="F156" s="64">
        <v>0</v>
      </c>
      <c r="G156" s="109">
        <v>700</v>
      </c>
      <c r="H156" s="64">
        <v>0</v>
      </c>
      <c r="I156" s="64">
        <v>0</v>
      </c>
      <c r="J156" s="64">
        <v>0</v>
      </c>
      <c r="K156" s="64">
        <v>0</v>
      </c>
      <c r="L156" s="64">
        <v>0</v>
      </c>
      <c r="M156" s="64">
        <v>0</v>
      </c>
      <c r="N156" s="64">
        <v>0</v>
      </c>
      <c r="O156" s="64">
        <v>0</v>
      </c>
      <c r="P156" s="259">
        <v>0</v>
      </c>
    </row>
    <row r="157" spans="1:47" ht="18.600000000000001" thickBot="1" x14ac:dyDescent="0.4">
      <c r="A157" s="65">
        <v>34</v>
      </c>
      <c r="B157" s="66" t="s">
        <v>5</v>
      </c>
      <c r="C157" s="165">
        <v>1120</v>
      </c>
      <c r="D157" s="67">
        <v>0</v>
      </c>
      <c r="E157" s="67">
        <v>0</v>
      </c>
      <c r="F157" s="67">
        <v>0</v>
      </c>
      <c r="G157" s="166">
        <f>G158</f>
        <v>1120</v>
      </c>
      <c r="H157" s="67">
        <v>0</v>
      </c>
      <c r="I157" s="105">
        <v>0</v>
      </c>
      <c r="J157" s="67">
        <v>0</v>
      </c>
      <c r="K157" s="67">
        <v>0</v>
      </c>
      <c r="L157" s="67">
        <v>0</v>
      </c>
      <c r="M157" s="67">
        <v>0</v>
      </c>
      <c r="N157" s="67">
        <v>0</v>
      </c>
      <c r="O157" s="67">
        <v>0</v>
      </c>
      <c r="P157" s="256">
        <v>0</v>
      </c>
    </row>
    <row r="158" spans="1:47" s="31" customFormat="1" thickBot="1" x14ac:dyDescent="0.35">
      <c r="A158" s="65">
        <v>343</v>
      </c>
      <c r="B158" s="66" t="s">
        <v>6</v>
      </c>
      <c r="C158" s="165">
        <v>1120</v>
      </c>
      <c r="D158" s="67">
        <v>0</v>
      </c>
      <c r="E158" s="67">
        <v>0</v>
      </c>
      <c r="F158" s="67">
        <v>0</v>
      </c>
      <c r="G158" s="166">
        <f>G159+G162+G163</f>
        <v>1120</v>
      </c>
      <c r="H158" s="67">
        <v>0</v>
      </c>
      <c r="I158" s="105">
        <v>0</v>
      </c>
      <c r="J158" s="67">
        <v>0</v>
      </c>
      <c r="K158" s="67">
        <v>0</v>
      </c>
      <c r="L158" s="67">
        <v>0</v>
      </c>
      <c r="M158" s="67">
        <v>0</v>
      </c>
      <c r="N158" s="67">
        <v>0</v>
      </c>
      <c r="O158" s="67">
        <v>0</v>
      </c>
      <c r="P158" s="256">
        <v>0</v>
      </c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</row>
    <row r="159" spans="1:47" s="43" customFormat="1" ht="17.399999999999999" x14ac:dyDescent="0.3">
      <c r="A159" s="191">
        <v>3431</v>
      </c>
      <c r="B159" s="204" t="s">
        <v>45</v>
      </c>
      <c r="C159" s="193">
        <v>1050</v>
      </c>
      <c r="D159" s="202">
        <v>0</v>
      </c>
      <c r="E159" s="202">
        <v>0</v>
      </c>
      <c r="F159" s="202">
        <v>0</v>
      </c>
      <c r="G159" s="197">
        <f>G160+G161</f>
        <v>1050</v>
      </c>
      <c r="H159" s="202">
        <v>0</v>
      </c>
      <c r="I159" s="201">
        <v>0</v>
      </c>
      <c r="J159" s="202">
        <v>0</v>
      </c>
      <c r="K159" s="202">
        <v>0</v>
      </c>
      <c r="L159" s="202">
        <v>0</v>
      </c>
      <c r="M159" s="202">
        <v>0</v>
      </c>
      <c r="N159" s="202">
        <v>0</v>
      </c>
      <c r="O159" s="202">
        <v>0</v>
      </c>
      <c r="P159" s="268">
        <v>0</v>
      </c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</row>
    <row r="160" spans="1:47" s="31" customFormat="1" ht="17.399999999999999" x14ac:dyDescent="0.3">
      <c r="A160" s="82">
        <v>34311</v>
      </c>
      <c r="B160" s="38" t="s">
        <v>116</v>
      </c>
      <c r="C160" s="113">
        <v>1000</v>
      </c>
      <c r="D160" s="63">
        <v>0</v>
      </c>
      <c r="E160" s="63">
        <v>0</v>
      </c>
      <c r="F160" s="63">
        <v>0</v>
      </c>
      <c r="G160" s="107">
        <v>1000</v>
      </c>
      <c r="H160" s="63">
        <v>0</v>
      </c>
      <c r="I160" s="63">
        <v>0</v>
      </c>
      <c r="J160" s="63">
        <v>0</v>
      </c>
      <c r="K160" s="63">
        <v>0</v>
      </c>
      <c r="L160" s="63">
        <v>0</v>
      </c>
      <c r="M160" s="63">
        <v>0</v>
      </c>
      <c r="N160" s="63">
        <v>0</v>
      </c>
      <c r="O160" s="63">
        <v>0</v>
      </c>
      <c r="P160" s="258">
        <v>0</v>
      </c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</row>
    <row r="161" spans="1:47" s="31" customFormat="1" ht="17.399999999999999" x14ac:dyDescent="0.3">
      <c r="A161" s="82">
        <v>34312</v>
      </c>
      <c r="B161" s="38" t="s">
        <v>150</v>
      </c>
      <c r="C161" s="113">
        <v>50</v>
      </c>
      <c r="D161" s="63">
        <v>0</v>
      </c>
      <c r="E161" s="63">
        <v>0</v>
      </c>
      <c r="F161" s="63">
        <v>0</v>
      </c>
      <c r="G161" s="107">
        <v>50</v>
      </c>
      <c r="H161" s="63">
        <v>0</v>
      </c>
      <c r="I161" s="63">
        <v>0</v>
      </c>
      <c r="J161" s="63">
        <v>0</v>
      </c>
      <c r="K161" s="63">
        <v>0</v>
      </c>
      <c r="L161" s="63">
        <v>0</v>
      </c>
      <c r="M161" s="63">
        <v>0</v>
      </c>
      <c r="N161" s="63">
        <v>0</v>
      </c>
      <c r="O161" s="63">
        <v>0</v>
      </c>
      <c r="P161" s="258">
        <v>0</v>
      </c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</row>
    <row r="162" spans="1:47" s="43" customFormat="1" ht="17.399999999999999" x14ac:dyDescent="0.3">
      <c r="A162" s="81">
        <v>3432</v>
      </c>
      <c r="B162" s="36" t="s">
        <v>62</v>
      </c>
      <c r="C162" s="112">
        <v>20</v>
      </c>
      <c r="D162" s="60">
        <v>0</v>
      </c>
      <c r="E162" s="60">
        <v>0</v>
      </c>
      <c r="F162" s="60">
        <v>0</v>
      </c>
      <c r="G162" s="106">
        <v>20</v>
      </c>
      <c r="H162" s="60">
        <v>0</v>
      </c>
      <c r="I162" s="102">
        <v>0</v>
      </c>
      <c r="J162" s="60">
        <v>0</v>
      </c>
      <c r="K162" s="60">
        <v>0</v>
      </c>
      <c r="L162" s="60">
        <v>0</v>
      </c>
      <c r="M162" s="60">
        <v>0</v>
      </c>
      <c r="N162" s="60">
        <v>0</v>
      </c>
      <c r="O162" s="60">
        <v>0</v>
      </c>
      <c r="P162" s="267">
        <v>0</v>
      </c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32"/>
    </row>
    <row r="163" spans="1:47" s="43" customFormat="1" ht="17.399999999999999" x14ac:dyDescent="0.3">
      <c r="A163" s="81">
        <v>3433</v>
      </c>
      <c r="B163" s="36" t="s">
        <v>51</v>
      </c>
      <c r="C163" s="112">
        <v>50</v>
      </c>
      <c r="D163" s="60">
        <v>0</v>
      </c>
      <c r="E163" s="60">
        <v>0</v>
      </c>
      <c r="F163" s="60">
        <v>0</v>
      </c>
      <c r="G163" s="106">
        <f>G166</f>
        <v>50</v>
      </c>
      <c r="H163" s="60">
        <v>0</v>
      </c>
      <c r="I163" s="102">
        <v>0</v>
      </c>
      <c r="J163" s="60">
        <v>0</v>
      </c>
      <c r="K163" s="60">
        <v>0</v>
      </c>
      <c r="L163" s="60">
        <v>0</v>
      </c>
      <c r="M163" s="60">
        <v>0</v>
      </c>
      <c r="N163" s="60">
        <v>0</v>
      </c>
      <c r="O163" s="60">
        <v>0</v>
      </c>
      <c r="P163" s="267">
        <v>0</v>
      </c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</row>
    <row r="164" spans="1:47" s="32" customFormat="1" ht="17.399999999999999" x14ac:dyDescent="0.3">
      <c r="A164" s="83">
        <v>34331</v>
      </c>
      <c r="B164" s="40" t="s">
        <v>163</v>
      </c>
      <c r="C164" s="113">
        <v>0</v>
      </c>
      <c r="D164" s="62">
        <v>0</v>
      </c>
      <c r="E164" s="62">
        <v>0</v>
      </c>
      <c r="F164" s="62">
        <v>0</v>
      </c>
      <c r="G164" s="108">
        <v>0</v>
      </c>
      <c r="H164" s="62">
        <v>0</v>
      </c>
      <c r="I164" s="103">
        <v>0</v>
      </c>
      <c r="J164" s="62">
        <v>0</v>
      </c>
      <c r="K164" s="62">
        <v>0</v>
      </c>
      <c r="L164" s="62">
        <v>0</v>
      </c>
      <c r="M164" s="62">
        <v>0</v>
      </c>
      <c r="N164" s="62">
        <v>0</v>
      </c>
      <c r="O164" s="62">
        <v>0</v>
      </c>
      <c r="P164" s="269">
        <v>0</v>
      </c>
    </row>
    <row r="165" spans="1:47" s="32" customFormat="1" ht="17.399999999999999" x14ac:dyDescent="0.3">
      <c r="A165" s="83">
        <v>34332</v>
      </c>
      <c r="B165" s="40" t="s">
        <v>164</v>
      </c>
      <c r="C165" s="113">
        <v>0</v>
      </c>
      <c r="D165" s="62">
        <v>0</v>
      </c>
      <c r="E165" s="62">
        <v>0</v>
      </c>
      <c r="F165" s="62">
        <v>0</v>
      </c>
      <c r="G165" s="108">
        <v>0</v>
      </c>
      <c r="H165" s="62">
        <v>0</v>
      </c>
      <c r="I165" s="103">
        <v>0</v>
      </c>
      <c r="J165" s="62">
        <v>0</v>
      </c>
      <c r="K165" s="62">
        <v>0</v>
      </c>
      <c r="L165" s="62">
        <v>0</v>
      </c>
      <c r="M165" s="62">
        <v>0</v>
      </c>
      <c r="N165" s="62">
        <v>0</v>
      </c>
      <c r="O165" s="62">
        <v>0</v>
      </c>
      <c r="P165" s="269">
        <v>0</v>
      </c>
    </row>
    <row r="166" spans="1:47" s="30" customFormat="1" ht="18.600000000000001" thickBot="1" x14ac:dyDescent="0.4">
      <c r="A166" s="84">
        <v>34339</v>
      </c>
      <c r="B166" s="45" t="s">
        <v>165</v>
      </c>
      <c r="C166" s="111">
        <v>50</v>
      </c>
      <c r="D166" s="61">
        <v>0</v>
      </c>
      <c r="E166" s="61">
        <v>0</v>
      </c>
      <c r="F166" s="61">
        <v>0</v>
      </c>
      <c r="G166" s="168">
        <v>50</v>
      </c>
      <c r="H166" s="61">
        <v>0</v>
      </c>
      <c r="I166" s="101">
        <v>0</v>
      </c>
      <c r="J166" s="61">
        <v>0</v>
      </c>
      <c r="K166" s="61">
        <v>0</v>
      </c>
      <c r="L166" s="61">
        <v>0</v>
      </c>
      <c r="M166" s="61">
        <v>0</v>
      </c>
      <c r="N166" s="61">
        <v>0</v>
      </c>
      <c r="O166" s="61">
        <v>0</v>
      </c>
      <c r="P166" s="270">
        <v>0</v>
      </c>
    </row>
    <row r="167" spans="1:47" s="30" customFormat="1" ht="36.75" customHeight="1" thickBot="1" x14ac:dyDescent="0.4">
      <c r="A167" s="65">
        <v>372</v>
      </c>
      <c r="B167" s="198" t="s">
        <v>166</v>
      </c>
      <c r="C167" s="165">
        <v>500</v>
      </c>
      <c r="D167" s="67">
        <v>0</v>
      </c>
      <c r="E167" s="67">
        <v>0</v>
      </c>
      <c r="F167" s="67">
        <v>0</v>
      </c>
      <c r="G167" s="166">
        <v>0</v>
      </c>
      <c r="H167" s="67">
        <v>0</v>
      </c>
      <c r="I167" s="105">
        <f>I168</f>
        <v>500</v>
      </c>
      <c r="J167" s="67">
        <v>0</v>
      </c>
      <c r="K167" s="67">
        <v>0</v>
      </c>
      <c r="L167" s="67">
        <v>0</v>
      </c>
      <c r="M167" s="67">
        <v>0</v>
      </c>
      <c r="N167" s="67">
        <v>0</v>
      </c>
      <c r="O167" s="67">
        <v>0</v>
      </c>
      <c r="P167" s="256">
        <v>0</v>
      </c>
    </row>
    <row r="168" spans="1:47" s="30" customFormat="1" ht="36.75" customHeight="1" x14ac:dyDescent="0.35">
      <c r="A168" s="284">
        <v>3721</v>
      </c>
      <c r="B168" s="285" t="s">
        <v>192</v>
      </c>
      <c r="C168" s="286">
        <v>500</v>
      </c>
      <c r="D168" s="211">
        <v>0</v>
      </c>
      <c r="E168" s="211">
        <v>0</v>
      </c>
      <c r="F168" s="211">
        <v>0</v>
      </c>
      <c r="G168" s="287">
        <v>0</v>
      </c>
      <c r="H168" s="211">
        <v>0</v>
      </c>
      <c r="I168" s="288">
        <f>I169</f>
        <v>500</v>
      </c>
      <c r="J168" s="211">
        <v>0</v>
      </c>
      <c r="K168" s="211">
        <v>0</v>
      </c>
      <c r="L168" s="211">
        <v>0</v>
      </c>
      <c r="M168" s="211">
        <v>0</v>
      </c>
      <c r="N168" s="211">
        <v>0</v>
      </c>
      <c r="O168" s="211">
        <v>0</v>
      </c>
      <c r="P168" s="272">
        <v>0</v>
      </c>
    </row>
    <row r="169" spans="1:47" s="30" customFormat="1" ht="35.4" x14ac:dyDescent="0.35">
      <c r="A169" s="221">
        <v>37219</v>
      </c>
      <c r="B169" s="41" t="s">
        <v>193</v>
      </c>
      <c r="C169" s="222">
        <v>500</v>
      </c>
      <c r="D169" s="62">
        <v>0</v>
      </c>
      <c r="E169" s="62">
        <v>0</v>
      </c>
      <c r="F169" s="62">
        <v>0</v>
      </c>
      <c r="G169" s="223">
        <v>0</v>
      </c>
      <c r="H169" s="62">
        <v>0</v>
      </c>
      <c r="I169" s="224">
        <v>500</v>
      </c>
      <c r="J169" s="62">
        <v>0</v>
      </c>
      <c r="K169" s="62">
        <v>0</v>
      </c>
      <c r="L169" s="62">
        <v>0</v>
      </c>
      <c r="M169" s="62">
        <v>0</v>
      </c>
      <c r="N169" s="62">
        <v>0</v>
      </c>
      <c r="O169" s="62">
        <v>0</v>
      </c>
      <c r="P169" s="269">
        <v>0</v>
      </c>
    </row>
    <row r="170" spans="1:47" s="30" customFormat="1" x14ac:dyDescent="0.35">
      <c r="A170" s="81">
        <v>3722</v>
      </c>
      <c r="B170" s="36" t="s">
        <v>167</v>
      </c>
      <c r="C170" s="112">
        <v>0</v>
      </c>
      <c r="D170" s="60">
        <v>0</v>
      </c>
      <c r="E170" s="60">
        <v>0</v>
      </c>
      <c r="F170" s="60">
        <v>0</v>
      </c>
      <c r="G170" s="106">
        <v>0</v>
      </c>
      <c r="H170" s="60">
        <v>0</v>
      </c>
      <c r="I170" s="102">
        <v>0</v>
      </c>
      <c r="J170" s="60">
        <v>0</v>
      </c>
      <c r="K170" s="60">
        <v>0</v>
      </c>
      <c r="L170" s="60">
        <v>0</v>
      </c>
      <c r="M170" s="60">
        <v>0</v>
      </c>
      <c r="N170" s="60">
        <v>0</v>
      </c>
      <c r="O170" s="60">
        <v>0</v>
      </c>
      <c r="P170" s="267">
        <v>0</v>
      </c>
    </row>
    <row r="171" spans="1:47" s="30" customFormat="1" ht="36" thickBot="1" x14ac:dyDescent="0.4">
      <c r="A171" s="84">
        <v>37229</v>
      </c>
      <c r="B171" s="289" t="s">
        <v>168</v>
      </c>
      <c r="C171" s="111">
        <v>0</v>
      </c>
      <c r="D171" s="61">
        <v>0</v>
      </c>
      <c r="E171" s="61">
        <v>0</v>
      </c>
      <c r="F171" s="61">
        <v>0</v>
      </c>
      <c r="G171" s="168">
        <v>0</v>
      </c>
      <c r="H171" s="61">
        <v>0</v>
      </c>
      <c r="I171" s="101">
        <v>0</v>
      </c>
      <c r="J171" s="61">
        <v>0</v>
      </c>
      <c r="K171" s="61">
        <v>0</v>
      </c>
      <c r="L171" s="61">
        <v>0</v>
      </c>
      <c r="M171" s="61">
        <v>0</v>
      </c>
      <c r="N171" s="61">
        <v>0</v>
      </c>
      <c r="O171" s="61">
        <v>0</v>
      </c>
      <c r="P171" s="270">
        <v>0</v>
      </c>
    </row>
    <row r="172" spans="1:47" s="30" customFormat="1" ht="18.600000000000001" thickBot="1" x14ac:dyDescent="0.4">
      <c r="A172" s="65">
        <v>381</v>
      </c>
      <c r="B172" s="198" t="s">
        <v>225</v>
      </c>
      <c r="C172" s="165">
        <v>0</v>
      </c>
      <c r="D172" s="67">
        <v>0</v>
      </c>
      <c r="E172" s="67">
        <v>0</v>
      </c>
      <c r="F172" s="67">
        <v>0</v>
      </c>
      <c r="G172" s="166">
        <v>0</v>
      </c>
      <c r="H172" s="67">
        <v>0</v>
      </c>
      <c r="I172" s="105">
        <v>0</v>
      </c>
      <c r="J172" s="67">
        <v>0</v>
      </c>
      <c r="K172" s="67">
        <v>0</v>
      </c>
      <c r="L172" s="67">
        <v>0</v>
      </c>
      <c r="M172" s="67">
        <v>0</v>
      </c>
      <c r="N172" s="67">
        <v>0</v>
      </c>
      <c r="O172" s="67">
        <v>0</v>
      </c>
      <c r="P172" s="256">
        <v>0</v>
      </c>
    </row>
    <row r="173" spans="1:47" s="30" customFormat="1" x14ac:dyDescent="0.35">
      <c r="A173" s="284">
        <v>3812</v>
      </c>
      <c r="B173" s="285" t="s">
        <v>226</v>
      </c>
      <c r="C173" s="286">
        <v>0</v>
      </c>
      <c r="D173" s="211">
        <v>0</v>
      </c>
      <c r="E173" s="211">
        <v>0</v>
      </c>
      <c r="F173" s="211">
        <v>0</v>
      </c>
      <c r="G173" s="287">
        <v>0</v>
      </c>
      <c r="H173" s="211">
        <v>0</v>
      </c>
      <c r="I173" s="288">
        <v>0</v>
      </c>
      <c r="J173" s="211">
        <v>0</v>
      </c>
      <c r="K173" s="211">
        <v>0</v>
      </c>
      <c r="L173" s="211">
        <v>0</v>
      </c>
      <c r="M173" s="211">
        <v>0</v>
      </c>
      <c r="N173" s="211">
        <v>0</v>
      </c>
      <c r="O173" s="211">
        <v>0</v>
      </c>
      <c r="P173" s="272">
        <v>0</v>
      </c>
    </row>
    <row r="174" spans="1:47" s="30" customFormat="1" ht="22.5" customHeight="1" x14ac:dyDescent="0.35">
      <c r="A174" s="221">
        <v>38129</v>
      </c>
      <c r="B174" s="41" t="s">
        <v>227</v>
      </c>
      <c r="C174" s="222">
        <v>0</v>
      </c>
      <c r="D174" s="62">
        <v>0</v>
      </c>
      <c r="E174" s="62">
        <v>0</v>
      </c>
      <c r="F174" s="62">
        <v>0</v>
      </c>
      <c r="G174" s="223">
        <v>0</v>
      </c>
      <c r="H174" s="62">
        <v>0</v>
      </c>
      <c r="I174" s="224">
        <v>0</v>
      </c>
      <c r="J174" s="62">
        <v>0</v>
      </c>
      <c r="K174" s="62">
        <v>0</v>
      </c>
      <c r="L174" s="62">
        <v>0</v>
      </c>
      <c r="M174" s="62">
        <v>0</v>
      </c>
      <c r="N174" s="62">
        <v>0</v>
      </c>
      <c r="O174" s="62">
        <v>0</v>
      </c>
      <c r="P174" s="269">
        <v>0</v>
      </c>
    </row>
    <row r="175" spans="1:47" ht="18.600000000000001" thickBot="1" x14ac:dyDescent="0.4">
      <c r="A175" s="290">
        <v>4</v>
      </c>
      <c r="B175" s="291"/>
      <c r="C175" s="292">
        <v>6900</v>
      </c>
      <c r="D175" s="293">
        <v>0</v>
      </c>
      <c r="E175" s="294">
        <v>0</v>
      </c>
      <c r="F175" s="293">
        <v>0</v>
      </c>
      <c r="G175" s="295">
        <f>G176+G180</f>
        <v>6400</v>
      </c>
      <c r="H175" s="296">
        <v>0</v>
      </c>
      <c r="I175" s="294">
        <f>I180</f>
        <v>500</v>
      </c>
      <c r="J175" s="296">
        <v>0</v>
      </c>
      <c r="K175" s="296">
        <v>0</v>
      </c>
      <c r="L175" s="296">
        <v>0</v>
      </c>
      <c r="M175" s="296">
        <v>0</v>
      </c>
      <c r="N175" s="296">
        <v>0</v>
      </c>
      <c r="O175" s="296">
        <v>0</v>
      </c>
      <c r="P175" s="297">
        <v>0</v>
      </c>
    </row>
    <row r="176" spans="1:47" ht="53.4" thickBot="1" x14ac:dyDescent="0.4">
      <c r="A176" s="65">
        <v>41</v>
      </c>
      <c r="B176" s="164" t="s">
        <v>61</v>
      </c>
      <c r="C176" s="165">
        <v>700</v>
      </c>
      <c r="D176" s="67">
        <v>0</v>
      </c>
      <c r="E176" s="105">
        <v>0</v>
      </c>
      <c r="F176" s="67">
        <v>0</v>
      </c>
      <c r="G176" s="166">
        <f>G179</f>
        <v>700</v>
      </c>
      <c r="H176" s="67">
        <v>0</v>
      </c>
      <c r="I176" s="105">
        <v>0</v>
      </c>
      <c r="J176" s="67">
        <v>0</v>
      </c>
      <c r="K176" s="67">
        <v>0</v>
      </c>
      <c r="L176" s="67">
        <v>0</v>
      </c>
      <c r="M176" s="67">
        <v>0</v>
      </c>
      <c r="N176" s="67">
        <v>0</v>
      </c>
      <c r="O176" s="67">
        <v>0</v>
      </c>
      <c r="P176" s="256">
        <v>0</v>
      </c>
    </row>
    <row r="177" spans="1:47" ht="18.600000000000001" thickBot="1" x14ac:dyDescent="0.4">
      <c r="A177" s="65">
        <v>412</v>
      </c>
      <c r="B177" s="304" t="s">
        <v>60</v>
      </c>
      <c r="C177" s="165">
        <v>700</v>
      </c>
      <c r="D177" s="67">
        <v>0</v>
      </c>
      <c r="E177" s="105">
        <v>0</v>
      </c>
      <c r="F177" s="67">
        <v>0</v>
      </c>
      <c r="G177" s="166">
        <f>G179</f>
        <v>700</v>
      </c>
      <c r="H177" s="67">
        <v>0</v>
      </c>
      <c r="I177" s="105">
        <v>0</v>
      </c>
      <c r="J177" s="67">
        <v>0</v>
      </c>
      <c r="K177" s="67">
        <v>0</v>
      </c>
      <c r="L177" s="67">
        <v>0</v>
      </c>
      <c r="M177" s="67">
        <v>0</v>
      </c>
      <c r="N177" s="67">
        <v>0</v>
      </c>
      <c r="O177" s="67">
        <v>0</v>
      </c>
      <c r="P177" s="256">
        <v>0</v>
      </c>
    </row>
    <row r="178" spans="1:47" x14ac:dyDescent="0.35">
      <c r="A178" s="187">
        <v>41231</v>
      </c>
      <c r="B178" s="298" t="s">
        <v>153</v>
      </c>
      <c r="C178" s="299">
        <v>0</v>
      </c>
      <c r="D178" s="300">
        <v>0</v>
      </c>
      <c r="E178" s="301">
        <v>0</v>
      </c>
      <c r="F178" s="300">
        <v>0</v>
      </c>
      <c r="G178" s="302">
        <v>0</v>
      </c>
      <c r="H178" s="300">
        <v>0</v>
      </c>
      <c r="I178" s="301">
        <v>0</v>
      </c>
      <c r="J178" s="300">
        <v>0</v>
      </c>
      <c r="K178" s="300">
        <v>0</v>
      </c>
      <c r="L178" s="300">
        <v>0</v>
      </c>
      <c r="M178" s="300">
        <v>0</v>
      </c>
      <c r="N178" s="300">
        <v>0</v>
      </c>
      <c r="O178" s="300">
        <v>0</v>
      </c>
      <c r="P178" s="303">
        <v>0</v>
      </c>
    </row>
    <row r="179" spans="1:47" ht="18.600000000000001" thickBot="1" x14ac:dyDescent="0.4">
      <c r="A179" s="84">
        <v>41249</v>
      </c>
      <c r="B179" s="45" t="s">
        <v>228</v>
      </c>
      <c r="C179" s="305">
        <v>700</v>
      </c>
      <c r="D179" s="61">
        <v>0</v>
      </c>
      <c r="E179" s="101">
        <v>0</v>
      </c>
      <c r="F179" s="61">
        <v>0</v>
      </c>
      <c r="G179" s="109">
        <v>700</v>
      </c>
      <c r="H179" s="61">
        <v>0</v>
      </c>
      <c r="I179" s="101">
        <v>0</v>
      </c>
      <c r="J179" s="61">
        <v>0</v>
      </c>
      <c r="K179" s="61">
        <v>0</v>
      </c>
      <c r="L179" s="61">
        <v>0</v>
      </c>
      <c r="M179" s="61">
        <v>0</v>
      </c>
      <c r="N179" s="61">
        <v>0</v>
      </c>
      <c r="O179" s="61">
        <v>0</v>
      </c>
      <c r="P179" s="270">
        <v>0</v>
      </c>
    </row>
    <row r="180" spans="1:47" ht="53.4" thickBot="1" x14ac:dyDescent="0.4">
      <c r="A180" s="65">
        <v>42</v>
      </c>
      <c r="B180" s="306" t="s">
        <v>19</v>
      </c>
      <c r="C180" s="165">
        <v>6200</v>
      </c>
      <c r="D180" s="67">
        <v>0</v>
      </c>
      <c r="E180" s="105">
        <v>0</v>
      </c>
      <c r="F180" s="67">
        <v>0</v>
      </c>
      <c r="G180" s="166">
        <f>G181+G198</f>
        <v>5700</v>
      </c>
      <c r="H180" s="67">
        <v>0</v>
      </c>
      <c r="I180" s="105">
        <f>I198</f>
        <v>500</v>
      </c>
      <c r="J180" s="67">
        <v>0</v>
      </c>
      <c r="K180" s="67">
        <v>0</v>
      </c>
      <c r="L180" s="67">
        <v>0</v>
      </c>
      <c r="M180" s="67">
        <v>0</v>
      </c>
      <c r="N180" s="67">
        <v>0</v>
      </c>
      <c r="O180" s="67">
        <v>0</v>
      </c>
      <c r="P180" s="256">
        <v>0</v>
      </c>
    </row>
    <row r="181" spans="1:47" s="31" customFormat="1" thickBot="1" x14ac:dyDescent="0.35">
      <c r="A181" s="65">
        <v>422</v>
      </c>
      <c r="B181" s="208" t="s">
        <v>20</v>
      </c>
      <c r="C181" s="165">
        <v>5500</v>
      </c>
      <c r="D181" s="67">
        <v>0</v>
      </c>
      <c r="E181" s="105">
        <v>0</v>
      </c>
      <c r="F181" s="67">
        <v>0</v>
      </c>
      <c r="G181" s="166">
        <f>G194+G182+G186</f>
        <v>5500</v>
      </c>
      <c r="H181" s="67">
        <v>0</v>
      </c>
      <c r="I181" s="105">
        <v>0</v>
      </c>
      <c r="J181" s="67">
        <v>0</v>
      </c>
      <c r="K181" s="67">
        <v>0</v>
      </c>
      <c r="L181" s="67">
        <v>0</v>
      </c>
      <c r="M181" s="67">
        <v>0</v>
      </c>
      <c r="N181" s="67">
        <v>0</v>
      </c>
      <c r="O181" s="67">
        <v>0</v>
      </c>
      <c r="P181" s="256">
        <v>0</v>
      </c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  <c r="AU181" s="32"/>
    </row>
    <row r="182" spans="1:47" s="35" customFormat="1" x14ac:dyDescent="0.35">
      <c r="A182" s="191">
        <v>4221</v>
      </c>
      <c r="B182" s="207" t="s">
        <v>46</v>
      </c>
      <c r="C182" s="193">
        <v>300</v>
      </c>
      <c r="D182" s="202">
        <v>0</v>
      </c>
      <c r="E182" s="201">
        <v>0</v>
      </c>
      <c r="F182" s="202">
        <v>0</v>
      </c>
      <c r="G182" s="197">
        <f>G184</f>
        <v>300</v>
      </c>
      <c r="H182" s="202">
        <v>0</v>
      </c>
      <c r="I182" s="201">
        <v>0</v>
      </c>
      <c r="J182" s="202">
        <v>0</v>
      </c>
      <c r="K182" s="202">
        <v>0</v>
      </c>
      <c r="L182" s="202">
        <v>0</v>
      </c>
      <c r="M182" s="202">
        <v>0</v>
      </c>
      <c r="N182" s="202">
        <v>0</v>
      </c>
      <c r="O182" s="202">
        <v>0</v>
      </c>
      <c r="P182" s="268">
        <v>0</v>
      </c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</row>
    <row r="183" spans="1:47" x14ac:dyDescent="0.35">
      <c r="A183" s="89">
        <v>42211</v>
      </c>
      <c r="B183" s="90" t="s">
        <v>120</v>
      </c>
      <c r="C183" s="113">
        <v>0</v>
      </c>
      <c r="D183" s="87">
        <v>0</v>
      </c>
      <c r="E183" s="87">
        <v>0</v>
      </c>
      <c r="F183" s="87">
        <v>0</v>
      </c>
      <c r="G183" s="107">
        <v>0</v>
      </c>
      <c r="H183" s="63">
        <v>0</v>
      </c>
      <c r="I183" s="87">
        <v>0</v>
      </c>
      <c r="J183" s="63">
        <v>0</v>
      </c>
      <c r="K183" s="63">
        <v>0</v>
      </c>
      <c r="L183" s="63">
        <v>0</v>
      </c>
      <c r="M183" s="63">
        <v>0</v>
      </c>
      <c r="N183" s="63">
        <v>0</v>
      </c>
      <c r="O183" s="63">
        <v>0</v>
      </c>
      <c r="P183" s="258">
        <v>0</v>
      </c>
    </row>
    <row r="184" spans="1:47" x14ac:dyDescent="0.35">
      <c r="A184" s="89">
        <v>42212</v>
      </c>
      <c r="B184" s="90" t="s">
        <v>138</v>
      </c>
      <c r="C184" s="113">
        <v>300</v>
      </c>
      <c r="D184" s="87">
        <v>0</v>
      </c>
      <c r="E184" s="87">
        <v>0</v>
      </c>
      <c r="F184" s="87">
        <v>0</v>
      </c>
      <c r="G184" s="107">
        <v>300</v>
      </c>
      <c r="H184" s="63">
        <v>0</v>
      </c>
      <c r="I184" s="87">
        <v>0</v>
      </c>
      <c r="J184" s="63">
        <v>0</v>
      </c>
      <c r="K184" s="63">
        <v>0</v>
      </c>
      <c r="L184" s="63">
        <v>0</v>
      </c>
      <c r="M184" s="63">
        <v>0</v>
      </c>
      <c r="N184" s="63">
        <v>0</v>
      </c>
      <c r="O184" s="63">
        <v>0</v>
      </c>
      <c r="P184" s="258">
        <v>0</v>
      </c>
    </row>
    <row r="185" spans="1:47" x14ac:dyDescent="0.35">
      <c r="A185" s="89">
        <v>42219</v>
      </c>
      <c r="B185" s="90" t="s">
        <v>121</v>
      </c>
      <c r="C185" s="113">
        <v>0</v>
      </c>
      <c r="D185" s="87">
        <v>0</v>
      </c>
      <c r="E185" s="87">
        <v>0</v>
      </c>
      <c r="F185" s="87">
        <v>0</v>
      </c>
      <c r="G185" s="107">
        <v>0</v>
      </c>
      <c r="H185" s="63">
        <v>0</v>
      </c>
      <c r="I185" s="87">
        <v>0</v>
      </c>
      <c r="J185" s="63">
        <v>0</v>
      </c>
      <c r="K185" s="63">
        <v>0</v>
      </c>
      <c r="L185" s="63">
        <v>0</v>
      </c>
      <c r="M185" s="63">
        <v>0</v>
      </c>
      <c r="N185" s="63">
        <v>0</v>
      </c>
      <c r="O185" s="63">
        <v>0</v>
      </c>
      <c r="P185" s="258">
        <v>0</v>
      </c>
    </row>
    <row r="186" spans="1:47" s="35" customFormat="1" x14ac:dyDescent="0.35">
      <c r="A186" s="81">
        <v>4222</v>
      </c>
      <c r="B186" s="46" t="s">
        <v>47</v>
      </c>
      <c r="C186" s="112">
        <v>200</v>
      </c>
      <c r="D186" s="60">
        <v>0</v>
      </c>
      <c r="E186" s="102">
        <v>0</v>
      </c>
      <c r="F186" s="60">
        <v>0</v>
      </c>
      <c r="G186" s="106">
        <f>G189</f>
        <v>200</v>
      </c>
      <c r="H186" s="60">
        <v>0</v>
      </c>
      <c r="I186" s="102">
        <v>0</v>
      </c>
      <c r="J186" s="60">
        <v>0</v>
      </c>
      <c r="K186" s="60">
        <v>0</v>
      </c>
      <c r="L186" s="60">
        <v>0</v>
      </c>
      <c r="M186" s="60">
        <v>0</v>
      </c>
      <c r="N186" s="60">
        <v>0</v>
      </c>
      <c r="O186" s="60">
        <v>0</v>
      </c>
      <c r="P186" s="267">
        <v>0</v>
      </c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</row>
    <row r="187" spans="1:47" s="30" customFormat="1" x14ac:dyDescent="0.35">
      <c r="A187" s="83">
        <v>42221</v>
      </c>
      <c r="B187" s="47" t="s">
        <v>144</v>
      </c>
      <c r="C187" s="113">
        <v>0</v>
      </c>
      <c r="D187" s="62">
        <v>0</v>
      </c>
      <c r="E187" s="103">
        <v>0</v>
      </c>
      <c r="F187" s="62">
        <v>0</v>
      </c>
      <c r="G187" s="108">
        <v>0</v>
      </c>
      <c r="H187" s="62">
        <v>0</v>
      </c>
      <c r="I187" s="103">
        <v>0</v>
      </c>
      <c r="J187" s="62">
        <v>0</v>
      </c>
      <c r="K187" s="62">
        <v>0</v>
      </c>
      <c r="L187" s="62">
        <v>0</v>
      </c>
      <c r="M187" s="62">
        <v>0</v>
      </c>
      <c r="N187" s="62">
        <v>0</v>
      </c>
      <c r="O187" s="62">
        <v>0</v>
      </c>
      <c r="P187" s="269">
        <v>0</v>
      </c>
    </row>
    <row r="188" spans="1:47" s="30" customFormat="1" x14ac:dyDescent="0.35">
      <c r="A188" s="83">
        <v>42222</v>
      </c>
      <c r="B188" s="47" t="s">
        <v>142</v>
      </c>
      <c r="C188" s="113">
        <v>0</v>
      </c>
      <c r="D188" s="62">
        <v>0</v>
      </c>
      <c r="E188" s="103">
        <v>0</v>
      </c>
      <c r="F188" s="62">
        <v>0</v>
      </c>
      <c r="G188" s="107">
        <v>0</v>
      </c>
      <c r="H188" s="62">
        <v>0</v>
      </c>
      <c r="I188" s="103">
        <v>0</v>
      </c>
      <c r="J188" s="62">
        <v>0</v>
      </c>
      <c r="K188" s="62">
        <v>0</v>
      </c>
      <c r="L188" s="62">
        <v>0</v>
      </c>
      <c r="M188" s="62">
        <v>0</v>
      </c>
      <c r="N188" s="62">
        <v>0</v>
      </c>
      <c r="O188" s="62">
        <v>0</v>
      </c>
      <c r="P188" s="269">
        <v>0</v>
      </c>
    </row>
    <row r="189" spans="1:47" s="30" customFormat="1" x14ac:dyDescent="0.35">
      <c r="A189" s="83">
        <v>42229</v>
      </c>
      <c r="B189" s="47" t="s">
        <v>145</v>
      </c>
      <c r="C189" s="113">
        <v>200</v>
      </c>
      <c r="D189" s="62">
        <v>0</v>
      </c>
      <c r="E189" s="103">
        <v>0</v>
      </c>
      <c r="F189" s="62">
        <v>0</v>
      </c>
      <c r="G189" s="108">
        <v>200</v>
      </c>
      <c r="H189" s="62">
        <v>0</v>
      </c>
      <c r="I189" s="103">
        <v>0</v>
      </c>
      <c r="J189" s="62">
        <v>0</v>
      </c>
      <c r="K189" s="62">
        <v>0</v>
      </c>
      <c r="L189" s="62">
        <v>0</v>
      </c>
      <c r="M189" s="62">
        <v>0</v>
      </c>
      <c r="N189" s="62">
        <v>0</v>
      </c>
      <c r="O189" s="62">
        <v>0</v>
      </c>
      <c r="P189" s="269">
        <v>0</v>
      </c>
    </row>
    <row r="190" spans="1:47" s="35" customFormat="1" x14ac:dyDescent="0.35">
      <c r="A190" s="81">
        <v>4223</v>
      </c>
      <c r="B190" s="46" t="s">
        <v>54</v>
      </c>
      <c r="C190" s="112">
        <v>0</v>
      </c>
      <c r="D190" s="60">
        <v>0</v>
      </c>
      <c r="E190" s="102">
        <v>0</v>
      </c>
      <c r="F190" s="60">
        <v>0</v>
      </c>
      <c r="G190" s="106">
        <v>0</v>
      </c>
      <c r="H190" s="60">
        <v>0</v>
      </c>
      <c r="I190" s="102">
        <v>0</v>
      </c>
      <c r="J190" s="60">
        <v>0</v>
      </c>
      <c r="K190" s="60">
        <v>0</v>
      </c>
      <c r="L190" s="60">
        <v>0</v>
      </c>
      <c r="M190" s="60">
        <v>0</v>
      </c>
      <c r="N190" s="60">
        <v>0</v>
      </c>
      <c r="O190" s="60">
        <v>0</v>
      </c>
      <c r="P190" s="267">
        <v>0</v>
      </c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</row>
    <row r="191" spans="1:47" s="30" customFormat="1" x14ac:dyDescent="0.35">
      <c r="A191" s="83">
        <v>42231</v>
      </c>
      <c r="B191" s="47" t="s">
        <v>139</v>
      </c>
      <c r="C191" s="113">
        <v>0</v>
      </c>
      <c r="D191" s="62">
        <v>0</v>
      </c>
      <c r="E191" s="103">
        <v>0</v>
      </c>
      <c r="F191" s="62">
        <v>0</v>
      </c>
      <c r="G191" s="107">
        <v>0</v>
      </c>
      <c r="H191" s="62">
        <v>0</v>
      </c>
      <c r="I191" s="103">
        <v>0</v>
      </c>
      <c r="J191" s="62">
        <v>0</v>
      </c>
      <c r="K191" s="62">
        <v>0</v>
      </c>
      <c r="L191" s="62">
        <v>0</v>
      </c>
      <c r="M191" s="62">
        <v>0</v>
      </c>
      <c r="N191" s="62">
        <v>0</v>
      </c>
      <c r="O191" s="62">
        <v>0</v>
      </c>
      <c r="P191" s="269">
        <v>0</v>
      </c>
    </row>
    <row r="192" spans="1:47" s="30" customFormat="1" x14ac:dyDescent="0.35">
      <c r="A192" s="83">
        <v>42232</v>
      </c>
      <c r="B192" s="47" t="s">
        <v>146</v>
      </c>
      <c r="C192" s="113">
        <v>0</v>
      </c>
      <c r="D192" s="62">
        <v>0</v>
      </c>
      <c r="E192" s="103">
        <v>0</v>
      </c>
      <c r="F192" s="62">
        <v>0</v>
      </c>
      <c r="G192" s="107">
        <v>0</v>
      </c>
      <c r="H192" s="62">
        <v>0</v>
      </c>
      <c r="I192" s="103">
        <v>0</v>
      </c>
      <c r="J192" s="62">
        <v>0</v>
      </c>
      <c r="K192" s="62">
        <v>0</v>
      </c>
      <c r="L192" s="62">
        <v>0</v>
      </c>
      <c r="M192" s="62">
        <v>0</v>
      </c>
      <c r="N192" s="62">
        <v>0</v>
      </c>
      <c r="O192" s="62">
        <v>0</v>
      </c>
      <c r="P192" s="269">
        <v>0</v>
      </c>
    </row>
    <row r="193" spans="1:47" x14ac:dyDescent="0.35">
      <c r="A193" s="89">
        <v>42239</v>
      </c>
      <c r="B193" s="90" t="s">
        <v>122</v>
      </c>
      <c r="C193" s="113">
        <v>0</v>
      </c>
      <c r="D193" s="87">
        <v>0</v>
      </c>
      <c r="E193" s="87">
        <v>0</v>
      </c>
      <c r="F193" s="87">
        <v>0</v>
      </c>
      <c r="G193" s="107">
        <v>0</v>
      </c>
      <c r="H193" s="63">
        <v>0</v>
      </c>
      <c r="I193" s="87">
        <v>0</v>
      </c>
      <c r="J193" s="63">
        <v>0</v>
      </c>
      <c r="K193" s="63">
        <v>0</v>
      </c>
      <c r="L193" s="63">
        <v>0</v>
      </c>
      <c r="M193" s="63">
        <v>0</v>
      </c>
      <c r="N193" s="63">
        <v>0</v>
      </c>
      <c r="O193" s="63">
        <v>0</v>
      </c>
      <c r="P193" s="258">
        <v>0</v>
      </c>
    </row>
    <row r="194" spans="1:47" s="35" customFormat="1" x14ac:dyDescent="0.35">
      <c r="A194" s="81">
        <v>4226</v>
      </c>
      <c r="B194" s="46" t="s">
        <v>48</v>
      </c>
      <c r="C194" s="112">
        <v>5000</v>
      </c>
      <c r="D194" s="60">
        <v>0</v>
      </c>
      <c r="E194" s="102">
        <v>0</v>
      </c>
      <c r="F194" s="60">
        <v>0</v>
      </c>
      <c r="G194" s="106">
        <f>G195</f>
        <v>5000</v>
      </c>
      <c r="H194" s="60">
        <v>0</v>
      </c>
      <c r="I194" s="102">
        <v>0</v>
      </c>
      <c r="J194" s="60">
        <v>0</v>
      </c>
      <c r="K194" s="60">
        <v>0</v>
      </c>
      <c r="L194" s="60">
        <v>0</v>
      </c>
      <c r="M194" s="60">
        <v>0</v>
      </c>
      <c r="N194" s="60">
        <v>0</v>
      </c>
      <c r="O194" s="60">
        <v>0</v>
      </c>
      <c r="P194" s="267">
        <v>0</v>
      </c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</row>
    <row r="195" spans="1:47" x14ac:dyDescent="0.35">
      <c r="A195" s="89">
        <v>42262</v>
      </c>
      <c r="B195" s="90" t="s">
        <v>123</v>
      </c>
      <c r="C195" s="113">
        <v>5000</v>
      </c>
      <c r="D195" s="87">
        <v>0</v>
      </c>
      <c r="E195" s="87">
        <v>0</v>
      </c>
      <c r="F195" s="87">
        <v>0</v>
      </c>
      <c r="G195" s="107">
        <v>5000</v>
      </c>
      <c r="H195" s="63">
        <v>0</v>
      </c>
      <c r="I195" s="87">
        <v>0</v>
      </c>
      <c r="J195" s="63">
        <v>0</v>
      </c>
      <c r="K195" s="63">
        <v>0</v>
      </c>
      <c r="L195" s="63">
        <v>0</v>
      </c>
      <c r="M195" s="63">
        <v>0</v>
      </c>
      <c r="N195" s="63">
        <v>0</v>
      </c>
      <c r="O195" s="63">
        <v>0</v>
      </c>
      <c r="P195" s="258">
        <v>0</v>
      </c>
    </row>
    <row r="196" spans="1:47" s="35" customFormat="1" x14ac:dyDescent="0.35">
      <c r="A196" s="81">
        <v>4227</v>
      </c>
      <c r="B196" s="46" t="s">
        <v>49</v>
      </c>
      <c r="C196" s="112">
        <v>0</v>
      </c>
      <c r="D196" s="60">
        <v>0</v>
      </c>
      <c r="E196" s="102">
        <v>0</v>
      </c>
      <c r="F196" s="60">
        <v>0</v>
      </c>
      <c r="G196" s="106">
        <v>0</v>
      </c>
      <c r="H196" s="60">
        <v>0</v>
      </c>
      <c r="I196" s="102">
        <v>0</v>
      </c>
      <c r="J196" s="60">
        <v>0</v>
      </c>
      <c r="K196" s="60">
        <v>0</v>
      </c>
      <c r="L196" s="60">
        <v>0</v>
      </c>
      <c r="M196" s="60">
        <v>0</v>
      </c>
      <c r="N196" s="60">
        <v>0</v>
      </c>
      <c r="O196" s="60">
        <v>0</v>
      </c>
      <c r="P196" s="267">
        <v>0</v>
      </c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</row>
    <row r="197" spans="1:47" s="35" customFormat="1" ht="18.600000000000001" thickBot="1" x14ac:dyDescent="0.4">
      <c r="A197" s="84">
        <v>42273</v>
      </c>
      <c r="B197" s="209" t="s">
        <v>154</v>
      </c>
      <c r="C197" s="111">
        <v>0</v>
      </c>
      <c r="D197" s="61">
        <v>0</v>
      </c>
      <c r="E197" s="101">
        <v>0</v>
      </c>
      <c r="F197" s="61">
        <v>0</v>
      </c>
      <c r="G197" s="168">
        <v>0</v>
      </c>
      <c r="H197" s="61">
        <v>0</v>
      </c>
      <c r="I197" s="101">
        <v>0</v>
      </c>
      <c r="J197" s="61">
        <v>0</v>
      </c>
      <c r="K197" s="61">
        <v>0</v>
      </c>
      <c r="L197" s="61">
        <v>0</v>
      </c>
      <c r="M197" s="61">
        <v>0</v>
      </c>
      <c r="N197" s="61">
        <v>0</v>
      </c>
      <c r="O197" s="61">
        <v>0</v>
      </c>
      <c r="P197" s="270">
        <v>0</v>
      </c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</row>
    <row r="198" spans="1:47" s="31" customFormat="1" thickBot="1" x14ac:dyDescent="0.35">
      <c r="A198" s="65">
        <v>424</v>
      </c>
      <c r="B198" s="208" t="s">
        <v>21</v>
      </c>
      <c r="C198" s="165">
        <v>700</v>
      </c>
      <c r="D198" s="67">
        <v>0</v>
      </c>
      <c r="E198" s="105">
        <v>0</v>
      </c>
      <c r="F198" s="67">
        <v>0</v>
      </c>
      <c r="G198" s="166">
        <f>G199</f>
        <v>200</v>
      </c>
      <c r="H198" s="67">
        <v>0</v>
      </c>
      <c r="I198" s="105">
        <f>I199</f>
        <v>500</v>
      </c>
      <c r="J198" s="67">
        <v>0</v>
      </c>
      <c r="K198" s="67">
        <v>0</v>
      </c>
      <c r="L198" s="67">
        <v>0</v>
      </c>
      <c r="M198" s="67">
        <v>0</v>
      </c>
      <c r="N198" s="67">
        <v>0</v>
      </c>
      <c r="O198" s="67">
        <v>0</v>
      </c>
      <c r="P198" s="256">
        <v>0</v>
      </c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  <c r="AU198" s="32"/>
    </row>
    <row r="199" spans="1:47" s="43" customFormat="1" ht="17.399999999999999" x14ac:dyDescent="0.3">
      <c r="A199" s="191">
        <v>4241</v>
      </c>
      <c r="B199" s="207" t="s">
        <v>50</v>
      </c>
      <c r="C199" s="193">
        <v>700</v>
      </c>
      <c r="D199" s="211">
        <v>0</v>
      </c>
      <c r="E199" s="210">
        <v>0</v>
      </c>
      <c r="F199" s="211">
        <v>0</v>
      </c>
      <c r="G199" s="197">
        <f>G200</f>
        <v>200</v>
      </c>
      <c r="H199" s="211">
        <v>0</v>
      </c>
      <c r="I199" s="210">
        <f>I200</f>
        <v>500</v>
      </c>
      <c r="J199" s="211">
        <v>0</v>
      </c>
      <c r="K199" s="211">
        <v>0</v>
      </c>
      <c r="L199" s="211">
        <v>0</v>
      </c>
      <c r="M199" s="211">
        <v>0</v>
      </c>
      <c r="N199" s="211">
        <v>0</v>
      </c>
      <c r="O199" s="211">
        <v>0</v>
      </c>
      <c r="P199" s="272">
        <v>0</v>
      </c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  <c r="AU199" s="32"/>
    </row>
    <row r="200" spans="1:47" s="32" customFormat="1" ht="17.399999999999999" x14ac:dyDescent="0.3">
      <c r="A200" s="83">
        <v>42411</v>
      </c>
      <c r="B200" s="47" t="s">
        <v>50</v>
      </c>
      <c r="C200" s="114">
        <v>700</v>
      </c>
      <c r="D200" s="62">
        <v>0</v>
      </c>
      <c r="E200" s="103">
        <v>0</v>
      </c>
      <c r="F200" s="62">
        <v>0</v>
      </c>
      <c r="G200" s="107">
        <v>200</v>
      </c>
      <c r="H200" s="62">
        <v>0</v>
      </c>
      <c r="I200" s="103">
        <v>500</v>
      </c>
      <c r="J200" s="62">
        <v>0</v>
      </c>
      <c r="K200" s="62">
        <v>0</v>
      </c>
      <c r="L200" s="62">
        <v>0</v>
      </c>
      <c r="M200" s="62">
        <v>0</v>
      </c>
      <c r="N200" s="62">
        <v>0</v>
      </c>
      <c r="O200" s="62">
        <v>0</v>
      </c>
      <c r="P200" s="269">
        <v>0</v>
      </c>
    </row>
    <row r="201" spans="1:47" s="35" customFormat="1" x14ac:dyDescent="0.35">
      <c r="A201" s="81">
        <v>4242</v>
      </c>
      <c r="B201" s="46" t="s">
        <v>65</v>
      </c>
      <c r="C201" s="112">
        <v>0</v>
      </c>
      <c r="D201" s="60">
        <v>0</v>
      </c>
      <c r="E201" s="102">
        <v>0</v>
      </c>
      <c r="F201" s="60">
        <v>0</v>
      </c>
      <c r="G201" s="106">
        <v>0</v>
      </c>
      <c r="H201" s="60">
        <v>0</v>
      </c>
      <c r="I201" s="102">
        <v>0</v>
      </c>
      <c r="J201" s="60">
        <v>0</v>
      </c>
      <c r="K201" s="60">
        <v>0</v>
      </c>
      <c r="L201" s="60">
        <v>0</v>
      </c>
      <c r="M201" s="60">
        <v>0</v>
      </c>
      <c r="N201" s="60">
        <v>0</v>
      </c>
      <c r="O201" s="60">
        <v>0</v>
      </c>
      <c r="P201" s="267">
        <v>0</v>
      </c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</row>
    <row r="202" spans="1:47" ht="18.600000000000001" thickBot="1" x14ac:dyDescent="0.4">
      <c r="A202" s="80">
        <v>42421</v>
      </c>
      <c r="B202" s="212" t="s">
        <v>124</v>
      </c>
      <c r="C202" s="111">
        <v>0</v>
      </c>
      <c r="D202" s="64">
        <v>0</v>
      </c>
      <c r="E202" s="64">
        <v>0</v>
      </c>
      <c r="F202" s="64">
        <v>0</v>
      </c>
      <c r="G202" s="109">
        <v>0</v>
      </c>
      <c r="H202" s="64">
        <v>0</v>
      </c>
      <c r="I202" s="64">
        <v>0</v>
      </c>
      <c r="J202" s="64">
        <v>0</v>
      </c>
      <c r="K202" s="64">
        <v>0</v>
      </c>
      <c r="L202" s="64">
        <v>0</v>
      </c>
      <c r="M202" s="64">
        <v>0</v>
      </c>
      <c r="N202" s="64">
        <v>0</v>
      </c>
      <c r="O202" s="64">
        <v>0</v>
      </c>
      <c r="P202" s="259">
        <v>0</v>
      </c>
    </row>
    <row r="203" spans="1:47" s="31" customFormat="1" thickBot="1" x14ac:dyDescent="0.35">
      <c r="A203" s="65">
        <v>426</v>
      </c>
      <c r="B203" s="208" t="s">
        <v>26</v>
      </c>
      <c r="C203" s="165">
        <v>0</v>
      </c>
      <c r="D203" s="67">
        <v>0</v>
      </c>
      <c r="E203" s="105">
        <v>0</v>
      </c>
      <c r="F203" s="67">
        <v>0</v>
      </c>
      <c r="G203" s="166">
        <v>0</v>
      </c>
      <c r="H203" s="67">
        <v>0</v>
      </c>
      <c r="I203" s="105">
        <v>0</v>
      </c>
      <c r="J203" s="67">
        <v>0</v>
      </c>
      <c r="K203" s="67">
        <v>0</v>
      </c>
      <c r="L203" s="67">
        <v>0</v>
      </c>
      <c r="M203" s="67">
        <v>0</v>
      </c>
      <c r="N203" s="67">
        <v>0</v>
      </c>
      <c r="O203" s="67">
        <v>0</v>
      </c>
      <c r="P203" s="256">
        <v>0</v>
      </c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  <c r="AU203" s="32"/>
    </row>
    <row r="204" spans="1:47" s="35" customFormat="1" x14ac:dyDescent="0.35">
      <c r="A204" s="191">
        <v>4262</v>
      </c>
      <c r="B204" s="207" t="s">
        <v>26</v>
      </c>
      <c r="C204" s="193">
        <v>0</v>
      </c>
      <c r="D204" s="202">
        <v>0</v>
      </c>
      <c r="E204" s="201">
        <v>0</v>
      </c>
      <c r="F204" s="202">
        <v>0</v>
      </c>
      <c r="G204" s="197">
        <v>0</v>
      </c>
      <c r="H204" s="202">
        <v>0</v>
      </c>
      <c r="I204" s="201">
        <v>0</v>
      </c>
      <c r="J204" s="202">
        <v>0</v>
      </c>
      <c r="K204" s="202">
        <v>0</v>
      </c>
      <c r="L204" s="202">
        <v>0</v>
      </c>
      <c r="M204" s="202">
        <v>0</v>
      </c>
      <c r="N204" s="202">
        <v>0</v>
      </c>
      <c r="O204" s="202">
        <v>0</v>
      </c>
      <c r="P204" s="268">
        <v>0</v>
      </c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</row>
    <row r="205" spans="1:47" ht="18.600000000000001" thickBot="1" x14ac:dyDescent="0.4">
      <c r="A205" s="80">
        <v>42621</v>
      </c>
      <c r="B205" s="212" t="s">
        <v>26</v>
      </c>
      <c r="C205" s="111">
        <v>0</v>
      </c>
      <c r="D205" s="64">
        <v>0</v>
      </c>
      <c r="E205" s="64">
        <v>0</v>
      </c>
      <c r="F205" s="64">
        <v>0</v>
      </c>
      <c r="G205" s="109">
        <v>0</v>
      </c>
      <c r="H205" s="64">
        <v>0</v>
      </c>
      <c r="I205" s="64">
        <v>0</v>
      </c>
      <c r="J205" s="64">
        <v>0</v>
      </c>
      <c r="K205" s="64">
        <v>0</v>
      </c>
      <c r="L205" s="64">
        <v>0</v>
      </c>
      <c r="M205" s="64">
        <v>0</v>
      </c>
      <c r="N205" s="64">
        <v>0</v>
      </c>
      <c r="O205" s="64">
        <v>0</v>
      </c>
      <c r="P205" s="259">
        <v>0</v>
      </c>
    </row>
    <row r="206" spans="1:47" ht="18.600000000000001" thickBot="1" x14ac:dyDescent="0.4">
      <c r="A206" s="213"/>
      <c r="B206" s="214" t="s">
        <v>23</v>
      </c>
      <c r="C206" s="165">
        <v>1985965</v>
      </c>
      <c r="D206" s="189">
        <f>D22</f>
        <v>94100</v>
      </c>
      <c r="E206" s="105">
        <f>E22</f>
        <v>92135</v>
      </c>
      <c r="F206" s="67">
        <f>F22</f>
        <v>2500</v>
      </c>
      <c r="G206" s="166">
        <f>G22+G175</f>
        <v>106870</v>
      </c>
      <c r="H206" s="67">
        <v>0</v>
      </c>
      <c r="I206" s="105">
        <f>I22+I175</f>
        <v>1684000</v>
      </c>
      <c r="J206" s="105">
        <f>J22</f>
        <v>855</v>
      </c>
      <c r="K206" s="67">
        <f>K22</f>
        <v>0</v>
      </c>
      <c r="L206" s="67">
        <v>0</v>
      </c>
      <c r="M206" s="67">
        <v>0</v>
      </c>
      <c r="N206" s="67">
        <v>0</v>
      </c>
      <c r="O206" s="67">
        <f>O22</f>
        <v>5505</v>
      </c>
      <c r="P206" s="256">
        <f>P22</f>
        <v>0</v>
      </c>
    </row>
    <row r="207" spans="1:47" s="30" customFormat="1" ht="14.25" customHeight="1" thickBot="1" x14ac:dyDescent="0.4">
      <c r="A207" s="48"/>
      <c r="B207" s="49"/>
      <c r="C207" s="23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</row>
    <row r="208" spans="1:47" s="30" customFormat="1" ht="14.25" customHeight="1" x14ac:dyDescent="0.35">
      <c r="A208" s="352" t="s">
        <v>234</v>
      </c>
      <c r="B208" s="353"/>
      <c r="C208" s="353"/>
      <c r="D208" s="353"/>
      <c r="E208" s="353"/>
      <c r="F208" s="353"/>
      <c r="G208" s="349">
        <v>-15000</v>
      </c>
      <c r="H208" s="50"/>
      <c r="I208" s="50"/>
      <c r="J208" s="50"/>
      <c r="K208" s="50"/>
      <c r="L208" s="50"/>
      <c r="M208" s="50"/>
      <c r="N208" s="50"/>
      <c r="O208" s="50"/>
      <c r="P208" s="50"/>
    </row>
    <row r="209" spans="1:16" s="30" customFormat="1" ht="14.25" customHeight="1" x14ac:dyDescent="0.35">
      <c r="A209" s="354"/>
      <c r="B209" s="355"/>
      <c r="C209" s="355"/>
      <c r="D209" s="355"/>
      <c r="E209" s="355"/>
      <c r="F209" s="355"/>
      <c r="G209" s="350"/>
      <c r="H209" s="50"/>
      <c r="I209" s="50"/>
      <c r="J209" s="50"/>
      <c r="K209" s="50"/>
      <c r="L209" s="50"/>
      <c r="M209" s="50"/>
      <c r="N209" s="50"/>
      <c r="O209" s="50"/>
      <c r="P209" s="50"/>
    </row>
    <row r="210" spans="1:16" s="30" customFormat="1" ht="14.25" customHeight="1" thickBot="1" x14ac:dyDescent="0.4">
      <c r="A210" s="356"/>
      <c r="B210" s="357"/>
      <c r="C210" s="357"/>
      <c r="D210" s="357"/>
      <c r="E210" s="357"/>
      <c r="F210" s="357"/>
      <c r="G210" s="351"/>
      <c r="H210" s="50"/>
      <c r="I210" s="50"/>
      <c r="J210" s="50"/>
      <c r="K210" s="50"/>
      <c r="L210" s="50"/>
      <c r="M210" s="50"/>
      <c r="N210" s="50"/>
      <c r="O210" s="50"/>
      <c r="P210" s="50"/>
    </row>
    <row r="212" spans="1:16" ht="21" x14ac:dyDescent="0.4">
      <c r="A212" s="136" t="s">
        <v>223</v>
      </c>
      <c r="B212" s="136"/>
      <c r="C212" s="136"/>
      <c r="D212" s="253"/>
    </row>
    <row r="213" spans="1:16" ht="21" x14ac:dyDescent="0.4">
      <c r="A213" s="136"/>
      <c r="B213" s="136"/>
      <c r="C213" s="136"/>
      <c r="D213" s="253"/>
    </row>
    <row r="214" spans="1:16" ht="21" x14ac:dyDescent="0.4">
      <c r="A214" s="136"/>
      <c r="B214" s="136"/>
      <c r="C214" s="136"/>
      <c r="D214" s="253"/>
    </row>
    <row r="215" spans="1:16" ht="21" x14ac:dyDescent="0.4">
      <c r="A215" s="136" t="s">
        <v>224</v>
      </c>
      <c r="B215" s="136"/>
      <c r="C215" s="136"/>
      <c r="D215" s="253"/>
    </row>
    <row r="216" spans="1:16" ht="21" x14ac:dyDescent="0.4">
      <c r="A216" s="136"/>
      <c r="B216" s="136"/>
      <c r="C216" s="136"/>
      <c r="D216" s="253"/>
    </row>
    <row r="217" spans="1:16" ht="21" x14ac:dyDescent="0.4">
      <c r="A217" s="136" t="s">
        <v>247</v>
      </c>
      <c r="B217" s="136"/>
      <c r="C217" s="136"/>
      <c r="D217" s="253"/>
    </row>
    <row r="218" spans="1:16" ht="21" x14ac:dyDescent="0.4">
      <c r="A218" s="136"/>
      <c r="B218" s="136"/>
      <c r="C218" s="136"/>
      <c r="D218" s="253"/>
    </row>
    <row r="219" spans="1:16" ht="25.2" x14ac:dyDescent="0.45">
      <c r="A219" s="281" t="s">
        <v>244</v>
      </c>
      <c r="B219" s="252"/>
      <c r="C219" s="252"/>
      <c r="D219" s="248"/>
    </row>
    <row r="220" spans="1:16" ht="25.2" x14ac:dyDescent="0.45">
      <c r="A220" s="282" t="s">
        <v>231</v>
      </c>
      <c r="B220" s="250"/>
      <c r="C220" s="249"/>
      <c r="D220" s="248"/>
    </row>
  </sheetData>
  <mergeCells count="11">
    <mergeCell ref="M8:P8"/>
    <mergeCell ref="A1:C1"/>
    <mergeCell ref="A2:P2"/>
    <mergeCell ref="B3:G3"/>
    <mergeCell ref="A6:D6"/>
    <mergeCell ref="M7:P7"/>
    <mergeCell ref="M9:P9"/>
    <mergeCell ref="M11:P11"/>
    <mergeCell ref="M12:P12"/>
    <mergeCell ref="A208:F210"/>
    <mergeCell ref="G208:G210"/>
  </mergeCells>
  <printOptions horizontalCentered="1"/>
  <pageMargins left="0.74803149606299213" right="0.74803149606299213" top="0.98425196850393704" bottom="0.98425196850393704" header="0.51181102362204722" footer="0.51181102362204722"/>
  <pageSetup paperSize="8" scale="5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79D5B-2A94-48CD-9A4A-2869C7CD27E8}">
  <dimension ref="A1:AT220"/>
  <sheetViews>
    <sheetView topLeftCell="A193" zoomScale="75" zoomScaleNormal="75" workbookViewId="0">
      <selection activeCell="A220" sqref="A220"/>
    </sheetView>
  </sheetViews>
  <sheetFormatPr defaultColWidth="19.44140625" defaultRowHeight="18" x14ac:dyDescent="0.35"/>
  <cols>
    <col min="1" max="1" width="38" style="25" customWidth="1"/>
    <col min="2" max="2" width="40" style="26" customWidth="1"/>
    <col min="3" max="3" width="27.88671875" style="2" customWidth="1"/>
    <col min="4" max="4" width="21.6640625" style="1" customWidth="1"/>
    <col min="5" max="6" width="18.33203125" style="1" customWidth="1"/>
    <col min="7" max="7" width="18.88671875" style="1" customWidth="1"/>
    <col min="8" max="16" width="18.33203125" style="1" customWidth="1"/>
    <col min="17" max="46" width="19.44140625" style="30"/>
    <col min="47" max="16384" width="19.44140625" style="1"/>
  </cols>
  <sheetData>
    <row r="1" spans="1:16" ht="34.5" customHeight="1" thickBot="1" x14ac:dyDescent="0.4">
      <c r="A1" s="358" t="s">
        <v>63</v>
      </c>
      <c r="B1" s="359"/>
      <c r="C1" s="359"/>
    </row>
    <row r="2" spans="1:16" ht="27" customHeight="1" x14ac:dyDescent="0.4">
      <c r="A2" s="364" t="s">
        <v>246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</row>
    <row r="3" spans="1:16" ht="20.25" customHeight="1" x14ac:dyDescent="0.35">
      <c r="A3" s="4"/>
      <c r="B3" s="362"/>
      <c r="C3" s="362"/>
      <c r="D3" s="362"/>
      <c r="E3" s="362"/>
      <c r="F3" s="362"/>
      <c r="G3" s="362"/>
      <c r="H3" s="309"/>
      <c r="I3" s="218"/>
      <c r="J3" s="218"/>
      <c r="K3" s="218"/>
      <c r="L3" s="218"/>
      <c r="M3" s="218"/>
      <c r="N3" s="218"/>
      <c r="O3" s="218"/>
      <c r="P3" s="218"/>
    </row>
    <row r="4" spans="1:16" ht="18" customHeight="1" x14ac:dyDescent="0.35">
      <c r="A4" s="6" t="s">
        <v>11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22.5" customHeight="1" x14ac:dyDescent="0.35">
      <c r="A5" s="11" t="s">
        <v>63</v>
      </c>
      <c r="B5" s="12"/>
      <c r="C5" s="1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ht="16.5" customHeight="1" thickBot="1" x14ac:dyDescent="0.4">
      <c r="A6" s="363" t="s">
        <v>190</v>
      </c>
      <c r="B6" s="363"/>
      <c r="C6" s="363"/>
      <c r="D6" s="363"/>
      <c r="E6" s="14"/>
      <c r="F6" s="14"/>
      <c r="G6" s="14"/>
      <c r="H6" s="14"/>
      <c r="I6" s="14"/>
      <c r="J6" s="14"/>
      <c r="K6" s="14"/>
      <c r="L6" s="9"/>
      <c r="M6" s="9"/>
      <c r="N6" s="9"/>
      <c r="O6" s="9"/>
      <c r="P6" s="9"/>
    </row>
    <row r="7" spans="1:16" ht="48" customHeight="1" thickBot="1" x14ac:dyDescent="0.4">
      <c r="A7" s="68" t="s">
        <v>12</v>
      </c>
      <c r="B7" s="251" t="s">
        <v>238</v>
      </c>
      <c r="C7" s="69" t="s">
        <v>188</v>
      </c>
      <c r="D7" s="85" t="s">
        <v>239</v>
      </c>
      <c r="E7" s="276" t="s">
        <v>66</v>
      </c>
      <c r="F7" s="73"/>
      <c r="G7" s="73"/>
      <c r="H7" s="73"/>
      <c r="I7" s="73"/>
      <c r="J7" s="73"/>
      <c r="K7" s="73"/>
      <c r="L7" s="15"/>
      <c r="M7" s="360"/>
      <c r="N7" s="360"/>
      <c r="O7" s="360"/>
      <c r="P7" s="360"/>
    </row>
    <row r="8" spans="1:16" ht="19.5" customHeight="1" x14ac:dyDescent="0.35">
      <c r="A8" s="70" t="s">
        <v>9</v>
      </c>
      <c r="B8" s="71">
        <v>186790</v>
      </c>
      <c r="C8" s="71">
        <v>186235</v>
      </c>
      <c r="D8" s="76">
        <f>D206+E206</f>
        <v>184870</v>
      </c>
      <c r="E8" s="276"/>
      <c r="F8" s="73"/>
      <c r="G8" s="73"/>
      <c r="H8" s="73"/>
      <c r="I8" s="73"/>
      <c r="J8" s="73"/>
      <c r="K8" s="73"/>
      <c r="L8" s="17"/>
      <c r="M8" s="361"/>
      <c r="N8" s="361"/>
      <c r="O8" s="361"/>
      <c r="P8" s="361"/>
    </row>
    <row r="9" spans="1:16" ht="36.75" customHeight="1" x14ac:dyDescent="0.35">
      <c r="A9" s="53" t="s">
        <v>57</v>
      </c>
      <c r="B9" s="16">
        <v>0</v>
      </c>
      <c r="C9" s="16">
        <v>0</v>
      </c>
      <c r="D9" s="77">
        <v>0</v>
      </c>
      <c r="E9" s="276" t="s">
        <v>141</v>
      </c>
      <c r="F9" s="73"/>
      <c r="G9" s="73"/>
      <c r="H9" s="73"/>
      <c r="I9" s="73"/>
      <c r="J9" s="73"/>
      <c r="K9" s="73"/>
      <c r="L9" s="18"/>
      <c r="M9" s="361"/>
      <c r="N9" s="361"/>
      <c r="O9" s="361"/>
      <c r="P9" s="361"/>
    </row>
    <row r="10" spans="1:16" ht="21" customHeight="1" x14ac:dyDescent="0.35">
      <c r="A10" s="53" t="s">
        <v>140</v>
      </c>
      <c r="B10" s="16">
        <v>91870</v>
      </c>
      <c r="C10" s="16">
        <v>91870</v>
      </c>
      <c r="D10" s="77">
        <f>G206+G208</f>
        <v>91870</v>
      </c>
      <c r="E10" s="308"/>
      <c r="F10" s="307"/>
      <c r="G10" s="307"/>
      <c r="H10" s="307"/>
      <c r="I10" s="307"/>
      <c r="J10" s="307"/>
      <c r="K10" s="307"/>
      <c r="L10" s="18"/>
      <c r="M10" s="308"/>
      <c r="N10" s="308"/>
      <c r="O10" s="308"/>
      <c r="P10" s="308"/>
    </row>
    <row r="11" spans="1:16" ht="34.5" customHeight="1" x14ac:dyDescent="0.35">
      <c r="A11" s="54" t="s">
        <v>8</v>
      </c>
      <c r="B11" s="20">
        <v>0</v>
      </c>
      <c r="C11" s="20">
        <v>0</v>
      </c>
      <c r="D11" s="78">
        <v>0</v>
      </c>
      <c r="E11" s="276" t="s">
        <v>67</v>
      </c>
      <c r="F11" s="73"/>
      <c r="G11" s="73"/>
      <c r="H11" s="73"/>
      <c r="I11" s="73"/>
      <c r="J11" s="73"/>
      <c r="K11" s="73"/>
      <c r="L11" s="18"/>
      <c r="M11" s="361"/>
      <c r="N11" s="361"/>
      <c r="O11" s="361"/>
      <c r="P11" s="361"/>
    </row>
    <row r="12" spans="1:16" x14ac:dyDescent="0.35">
      <c r="A12" s="55" t="s">
        <v>1</v>
      </c>
      <c r="B12" s="16">
        <v>0</v>
      </c>
      <c r="C12" s="16">
        <v>0</v>
      </c>
      <c r="D12" s="77">
        <v>0</v>
      </c>
      <c r="E12" s="277" t="s">
        <v>68</v>
      </c>
      <c r="F12" s="74"/>
      <c r="G12" s="74"/>
      <c r="H12" s="74"/>
      <c r="I12" s="74"/>
      <c r="J12" s="74"/>
      <c r="K12" s="74"/>
      <c r="L12" s="21"/>
      <c r="M12" s="348"/>
      <c r="N12" s="348"/>
      <c r="O12" s="348"/>
      <c r="P12" s="348"/>
    </row>
    <row r="13" spans="1:16" x14ac:dyDescent="0.35">
      <c r="A13" s="55" t="s">
        <v>10</v>
      </c>
      <c r="B13" s="16">
        <v>1687841</v>
      </c>
      <c r="C13" s="16">
        <v>1687355</v>
      </c>
      <c r="D13" s="77">
        <f>I206+F206</f>
        <v>1686500</v>
      </c>
      <c r="E13" s="75"/>
      <c r="F13" s="9"/>
      <c r="G13" s="22"/>
      <c r="H13" s="22"/>
      <c r="I13" s="9"/>
      <c r="J13" s="9"/>
      <c r="K13" s="9"/>
      <c r="L13" s="9"/>
      <c r="M13" s="9"/>
      <c r="N13" s="9"/>
      <c r="O13" s="9"/>
      <c r="P13" s="9"/>
    </row>
    <row r="14" spans="1:16" x14ac:dyDescent="0.35">
      <c r="A14" s="55" t="s">
        <v>169</v>
      </c>
      <c r="B14" s="16">
        <v>8310</v>
      </c>
      <c r="C14" s="16">
        <v>5505</v>
      </c>
      <c r="D14" s="77">
        <v>0</v>
      </c>
      <c r="E14" s="75"/>
      <c r="F14" s="9"/>
      <c r="G14" s="22"/>
      <c r="H14" s="22"/>
      <c r="I14" s="9"/>
      <c r="J14" s="9"/>
      <c r="K14" s="9"/>
      <c r="L14" s="9"/>
      <c r="M14" s="9"/>
      <c r="N14" s="9"/>
      <c r="O14" s="9"/>
      <c r="P14" s="9"/>
    </row>
    <row r="15" spans="1:16" ht="18.600000000000001" thickBot="1" x14ac:dyDescent="0.4">
      <c r="A15" s="94" t="s">
        <v>171</v>
      </c>
      <c r="B15" s="95">
        <v>0</v>
      </c>
      <c r="C15" s="95">
        <v>0</v>
      </c>
      <c r="D15" s="96">
        <v>0</v>
      </c>
      <c r="E15" s="75"/>
      <c r="F15" s="9"/>
      <c r="G15" s="22"/>
      <c r="H15" s="22"/>
      <c r="I15" s="9"/>
      <c r="J15" s="9"/>
      <c r="K15" s="9"/>
      <c r="L15" s="9"/>
      <c r="M15" s="9"/>
      <c r="N15" s="9"/>
      <c r="O15" s="9"/>
      <c r="P15" s="9"/>
    </row>
    <row r="16" spans="1:16" ht="18.600000000000001" thickBot="1" x14ac:dyDescent="0.4">
      <c r="A16" s="138" t="s">
        <v>13</v>
      </c>
      <c r="B16" s="139">
        <v>1974811</v>
      </c>
      <c r="C16" s="139">
        <v>1970965</v>
      </c>
      <c r="D16" s="140">
        <f>SUM(D8:D15)</f>
        <v>1963240</v>
      </c>
      <c r="E16" s="75"/>
      <c r="F16" s="9"/>
      <c r="G16" s="24"/>
      <c r="H16" s="24"/>
      <c r="I16" s="9"/>
      <c r="J16" s="9"/>
      <c r="K16" s="9"/>
      <c r="L16" s="9"/>
      <c r="M16" s="9"/>
      <c r="N16" s="9"/>
      <c r="O16" s="9"/>
      <c r="P16" s="9"/>
    </row>
    <row r="17" spans="1:46" ht="23.25" customHeight="1" x14ac:dyDescent="0.35">
      <c r="A17" s="144" t="s">
        <v>245</v>
      </c>
      <c r="B17" s="145">
        <v>15000</v>
      </c>
      <c r="C17" s="145">
        <v>15000</v>
      </c>
      <c r="D17" s="146">
        <v>15000</v>
      </c>
      <c r="M17" s="9"/>
      <c r="N17" s="9"/>
      <c r="O17" s="9"/>
      <c r="P17" s="9"/>
    </row>
    <row r="18" spans="1:46" ht="22.5" customHeight="1" thickBot="1" x14ac:dyDescent="0.4">
      <c r="A18" s="141" t="s">
        <v>13</v>
      </c>
      <c r="B18" s="142">
        <v>1989811</v>
      </c>
      <c r="C18" s="142">
        <v>1985965</v>
      </c>
      <c r="D18" s="143">
        <f>SUM(D16:D17)</f>
        <v>1978240</v>
      </c>
      <c r="M18" s="9"/>
      <c r="N18" s="9"/>
      <c r="O18" s="9"/>
      <c r="P18" s="9"/>
    </row>
    <row r="19" spans="1:46" ht="30.75" customHeight="1" x14ac:dyDescent="0.35">
      <c r="B19" s="2"/>
      <c r="M19" s="9"/>
      <c r="N19" s="9"/>
      <c r="O19" s="9"/>
      <c r="P19" s="9"/>
    </row>
    <row r="20" spans="1:46" s="27" customFormat="1" ht="21.75" customHeight="1" thickBot="1" x14ac:dyDescent="0.4">
      <c r="A20" s="28" t="s">
        <v>14</v>
      </c>
      <c r="B20" s="29"/>
      <c r="C20" s="10"/>
      <c r="D20" s="12"/>
      <c r="E20" s="12"/>
      <c r="F20" s="12"/>
      <c r="G20" s="12"/>
      <c r="H20" s="12"/>
      <c r="I20" s="9"/>
      <c r="J20" s="9"/>
      <c r="K20" s="9"/>
      <c r="L20" s="51"/>
      <c r="M20" s="215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</row>
    <row r="21" spans="1:46" ht="126" customHeight="1" thickBot="1" x14ac:dyDescent="0.4">
      <c r="A21" s="174" t="s">
        <v>15</v>
      </c>
      <c r="B21" s="175" t="s">
        <v>0</v>
      </c>
      <c r="C21" s="176" t="s">
        <v>239</v>
      </c>
      <c r="D21" s="177" t="s">
        <v>215</v>
      </c>
      <c r="E21" s="177" t="s">
        <v>216</v>
      </c>
      <c r="F21" s="177" t="s">
        <v>217</v>
      </c>
      <c r="G21" s="177" t="s">
        <v>218</v>
      </c>
      <c r="H21" s="177" t="s">
        <v>8</v>
      </c>
      <c r="I21" s="177" t="s">
        <v>222</v>
      </c>
      <c r="J21" s="177" t="s">
        <v>233</v>
      </c>
      <c r="K21" s="177" t="s">
        <v>219</v>
      </c>
      <c r="L21" s="177" t="s">
        <v>220</v>
      </c>
      <c r="M21" s="177" t="s">
        <v>221</v>
      </c>
      <c r="N21" s="177" t="s">
        <v>22</v>
      </c>
      <c r="O21" s="177" t="s">
        <v>229</v>
      </c>
      <c r="P21" s="278" t="s">
        <v>230</v>
      </c>
    </row>
    <row r="22" spans="1:46" ht="18.600000000000001" thickBot="1" x14ac:dyDescent="0.4">
      <c r="A22" s="178">
        <v>3</v>
      </c>
      <c r="B22" s="179"/>
      <c r="C22" s="169">
        <v>1971340</v>
      </c>
      <c r="D22" s="180">
        <f>D41</f>
        <v>94100</v>
      </c>
      <c r="E22" s="181">
        <f>E23+E41</f>
        <v>90770</v>
      </c>
      <c r="F22" s="182">
        <f>F23</f>
        <v>2500</v>
      </c>
      <c r="G22" s="183">
        <f>G41+G157</f>
        <v>100470</v>
      </c>
      <c r="H22" s="283">
        <v>0</v>
      </c>
      <c r="I22" s="181">
        <f>I23+I41+I167</f>
        <v>1683500</v>
      </c>
      <c r="J22" s="181">
        <f>J23+J41</f>
        <v>0</v>
      </c>
      <c r="K22" s="182">
        <f>K41</f>
        <v>0</v>
      </c>
      <c r="L22" s="283">
        <v>0</v>
      </c>
      <c r="M22" s="283">
        <v>0</v>
      </c>
      <c r="N22" s="283">
        <v>0</v>
      </c>
      <c r="O22" s="181">
        <f>O23+O41</f>
        <v>0</v>
      </c>
      <c r="P22" s="255">
        <f>P41</f>
        <v>0</v>
      </c>
    </row>
    <row r="23" spans="1:46" ht="18.600000000000001" thickBot="1" x14ac:dyDescent="0.4">
      <c r="A23" s="65">
        <v>31</v>
      </c>
      <c r="B23" s="66" t="s">
        <v>7</v>
      </c>
      <c r="C23" s="110">
        <v>1666000</v>
      </c>
      <c r="D23" s="97">
        <v>0</v>
      </c>
      <c r="E23" s="97">
        <f>E24+E29+E37</f>
        <v>0</v>
      </c>
      <c r="F23" s="67">
        <f>F29</f>
        <v>2500</v>
      </c>
      <c r="G23" s="105">
        <v>0</v>
      </c>
      <c r="H23" s="67">
        <v>0</v>
      </c>
      <c r="I23" s="97">
        <f>I24+I29+I37</f>
        <v>1663500</v>
      </c>
      <c r="J23" s="97">
        <f>J24+J29+J37</f>
        <v>0</v>
      </c>
      <c r="K23" s="67">
        <v>0</v>
      </c>
      <c r="L23" s="67">
        <v>0</v>
      </c>
      <c r="M23" s="67">
        <v>0</v>
      </c>
      <c r="N23" s="67">
        <v>0</v>
      </c>
      <c r="O23" s="97">
        <f>O24+O29+O37</f>
        <v>0</v>
      </c>
      <c r="P23" s="256">
        <v>0</v>
      </c>
    </row>
    <row r="24" spans="1:46" s="31" customFormat="1" thickBot="1" x14ac:dyDescent="0.35">
      <c r="A24" s="65">
        <v>311</v>
      </c>
      <c r="B24" s="66" t="s">
        <v>18</v>
      </c>
      <c r="C24" s="165">
        <v>1360000</v>
      </c>
      <c r="D24" s="97">
        <v>0</v>
      </c>
      <c r="E24" s="97">
        <f>E25</f>
        <v>0</v>
      </c>
      <c r="F24" s="67">
        <v>0</v>
      </c>
      <c r="G24" s="105">
        <v>0</v>
      </c>
      <c r="H24" s="67">
        <v>0</v>
      </c>
      <c r="I24" s="97">
        <f>I25+I27+I28</f>
        <v>1360000</v>
      </c>
      <c r="J24" s="97">
        <f>J25</f>
        <v>0</v>
      </c>
      <c r="K24" s="67">
        <v>0</v>
      </c>
      <c r="L24" s="67">
        <v>0</v>
      </c>
      <c r="M24" s="67">
        <v>0</v>
      </c>
      <c r="N24" s="67">
        <v>0</v>
      </c>
      <c r="O24" s="97">
        <f>O25</f>
        <v>0</v>
      </c>
      <c r="P24" s="256">
        <v>0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</row>
    <row r="25" spans="1:46" x14ac:dyDescent="0.35">
      <c r="A25" s="79">
        <v>31111</v>
      </c>
      <c r="B25" s="33" t="s">
        <v>27</v>
      </c>
      <c r="C25" s="184">
        <v>1300000</v>
      </c>
      <c r="D25" s="185">
        <v>0</v>
      </c>
      <c r="E25" s="185">
        <v>0</v>
      </c>
      <c r="F25" s="186">
        <v>0</v>
      </c>
      <c r="G25" s="186">
        <v>0</v>
      </c>
      <c r="H25" s="186">
        <v>0</v>
      </c>
      <c r="I25" s="185">
        <v>1300000</v>
      </c>
      <c r="J25" s="185">
        <v>0</v>
      </c>
      <c r="K25" s="186">
        <v>0</v>
      </c>
      <c r="L25" s="186">
        <v>0</v>
      </c>
      <c r="M25" s="186">
        <v>0</v>
      </c>
      <c r="N25" s="186">
        <v>0</v>
      </c>
      <c r="O25" s="185">
        <v>0</v>
      </c>
      <c r="P25" s="257">
        <v>0</v>
      </c>
    </row>
    <row r="26" spans="1:46" x14ac:dyDescent="0.35">
      <c r="A26" s="82">
        <v>31113</v>
      </c>
      <c r="B26" s="38" t="s">
        <v>158</v>
      </c>
      <c r="C26" s="113">
        <v>0</v>
      </c>
      <c r="D26" s="56">
        <v>0</v>
      </c>
      <c r="E26" s="56">
        <v>0</v>
      </c>
      <c r="F26" s="63">
        <v>0</v>
      </c>
      <c r="G26" s="63">
        <v>0</v>
      </c>
      <c r="H26" s="63">
        <v>0</v>
      </c>
      <c r="I26" s="56">
        <v>0</v>
      </c>
      <c r="J26" s="56">
        <v>0</v>
      </c>
      <c r="K26" s="63">
        <v>0</v>
      </c>
      <c r="L26" s="63">
        <v>0</v>
      </c>
      <c r="M26" s="63">
        <v>0</v>
      </c>
      <c r="N26" s="63">
        <v>0</v>
      </c>
      <c r="O26" s="56">
        <v>0</v>
      </c>
      <c r="P26" s="258">
        <v>0</v>
      </c>
    </row>
    <row r="27" spans="1:46" x14ac:dyDescent="0.35">
      <c r="A27" s="82">
        <v>31131</v>
      </c>
      <c r="B27" s="38" t="s">
        <v>159</v>
      </c>
      <c r="C27" s="113">
        <v>40000</v>
      </c>
      <c r="D27" s="56">
        <v>0</v>
      </c>
      <c r="E27" s="56">
        <v>0</v>
      </c>
      <c r="F27" s="63">
        <v>0</v>
      </c>
      <c r="G27" s="63">
        <v>0</v>
      </c>
      <c r="H27" s="63">
        <v>0</v>
      </c>
      <c r="I27" s="56">
        <v>40000</v>
      </c>
      <c r="J27" s="56">
        <v>0</v>
      </c>
      <c r="K27" s="63">
        <v>0</v>
      </c>
      <c r="L27" s="63">
        <v>0</v>
      </c>
      <c r="M27" s="63">
        <v>0</v>
      </c>
      <c r="N27" s="63">
        <v>0</v>
      </c>
      <c r="O27" s="56">
        <v>0</v>
      </c>
      <c r="P27" s="258">
        <v>0</v>
      </c>
    </row>
    <row r="28" spans="1:46" ht="18.600000000000001" thickBot="1" x14ac:dyDescent="0.4">
      <c r="A28" s="80">
        <v>31141</v>
      </c>
      <c r="B28" s="34" t="s">
        <v>160</v>
      </c>
      <c r="C28" s="111">
        <v>20000</v>
      </c>
      <c r="D28" s="57">
        <v>0</v>
      </c>
      <c r="E28" s="57">
        <v>0</v>
      </c>
      <c r="F28" s="64">
        <v>0</v>
      </c>
      <c r="G28" s="64">
        <v>0</v>
      </c>
      <c r="H28" s="64">
        <v>0</v>
      </c>
      <c r="I28" s="57">
        <v>20000</v>
      </c>
      <c r="J28" s="57">
        <v>0</v>
      </c>
      <c r="K28" s="64">
        <v>0</v>
      </c>
      <c r="L28" s="64">
        <v>0</v>
      </c>
      <c r="M28" s="64">
        <v>0</v>
      </c>
      <c r="N28" s="64">
        <v>0</v>
      </c>
      <c r="O28" s="57">
        <v>0</v>
      </c>
      <c r="P28" s="259">
        <v>0</v>
      </c>
    </row>
    <row r="29" spans="1:46" s="31" customFormat="1" thickBot="1" x14ac:dyDescent="0.35">
      <c r="A29" s="310">
        <v>312</v>
      </c>
      <c r="B29" s="311" t="s">
        <v>16</v>
      </c>
      <c r="C29" s="312">
        <v>86000</v>
      </c>
      <c r="D29" s="313">
        <v>0</v>
      </c>
      <c r="E29" s="313">
        <f>E31+E35+E36</f>
        <v>0</v>
      </c>
      <c r="F29" s="314">
        <f>F31</f>
        <v>2500</v>
      </c>
      <c r="G29" s="315">
        <v>0</v>
      </c>
      <c r="H29" s="314">
        <v>0</v>
      </c>
      <c r="I29" s="313">
        <f>I30+I31+I32+I33+I34+I35+I36</f>
        <v>83500</v>
      </c>
      <c r="J29" s="313">
        <f>J31+J35+J36</f>
        <v>0</v>
      </c>
      <c r="K29" s="314">
        <v>0</v>
      </c>
      <c r="L29" s="314">
        <v>0</v>
      </c>
      <c r="M29" s="314">
        <v>0</v>
      </c>
      <c r="N29" s="314">
        <v>0</v>
      </c>
      <c r="O29" s="313">
        <f>O31+O35+O36</f>
        <v>0</v>
      </c>
      <c r="P29" s="316">
        <v>0</v>
      </c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</row>
    <row r="30" spans="1:46" s="31" customFormat="1" ht="17.399999999999999" x14ac:dyDescent="0.3">
      <c r="A30" s="331">
        <v>31211</v>
      </c>
      <c r="B30" s="332" t="s">
        <v>237</v>
      </c>
      <c r="C30" s="330">
        <v>4000</v>
      </c>
      <c r="D30" s="333">
        <v>0</v>
      </c>
      <c r="E30" s="333">
        <v>0</v>
      </c>
      <c r="F30" s="334">
        <v>0</v>
      </c>
      <c r="G30" s="335">
        <v>0</v>
      </c>
      <c r="H30" s="334">
        <v>0</v>
      </c>
      <c r="I30" s="333">
        <v>4000</v>
      </c>
      <c r="J30" s="333">
        <v>0</v>
      </c>
      <c r="K30" s="334">
        <v>0</v>
      </c>
      <c r="L30" s="334">
        <v>0</v>
      </c>
      <c r="M30" s="334">
        <v>0</v>
      </c>
      <c r="N30" s="334">
        <v>0</v>
      </c>
      <c r="O30" s="333">
        <v>0</v>
      </c>
      <c r="P30" s="336">
        <v>0</v>
      </c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</row>
    <row r="31" spans="1:46" x14ac:dyDescent="0.35">
      <c r="A31" s="82">
        <v>31212</v>
      </c>
      <c r="B31" s="38" t="s">
        <v>184</v>
      </c>
      <c r="C31" s="113">
        <v>42500</v>
      </c>
      <c r="D31" s="56">
        <v>0</v>
      </c>
      <c r="E31" s="56">
        <v>0</v>
      </c>
      <c r="F31" s="63">
        <v>2500</v>
      </c>
      <c r="G31" s="63">
        <v>0</v>
      </c>
      <c r="H31" s="63">
        <v>0</v>
      </c>
      <c r="I31" s="56">
        <v>40000</v>
      </c>
      <c r="J31" s="56">
        <v>0</v>
      </c>
      <c r="K31" s="63">
        <v>0</v>
      </c>
      <c r="L31" s="63">
        <v>0</v>
      </c>
      <c r="M31" s="63">
        <v>0</v>
      </c>
      <c r="N31" s="63">
        <v>0</v>
      </c>
      <c r="O31" s="56">
        <v>0</v>
      </c>
      <c r="P31" s="258">
        <v>0</v>
      </c>
    </row>
    <row r="32" spans="1:46" x14ac:dyDescent="0.35">
      <c r="A32" s="82">
        <v>31213</v>
      </c>
      <c r="B32" s="38" t="s">
        <v>187</v>
      </c>
      <c r="C32" s="113">
        <v>8000</v>
      </c>
      <c r="D32" s="56">
        <v>0</v>
      </c>
      <c r="E32" s="56">
        <v>0</v>
      </c>
      <c r="F32" s="63">
        <v>0</v>
      </c>
      <c r="G32" s="63">
        <v>0</v>
      </c>
      <c r="H32" s="63">
        <v>0</v>
      </c>
      <c r="I32" s="56">
        <v>8000</v>
      </c>
      <c r="J32" s="56">
        <v>0</v>
      </c>
      <c r="K32" s="63">
        <v>0</v>
      </c>
      <c r="L32" s="63">
        <v>0</v>
      </c>
      <c r="M32" s="63">
        <v>0</v>
      </c>
      <c r="N32" s="63">
        <v>0</v>
      </c>
      <c r="O32" s="56">
        <v>0</v>
      </c>
      <c r="P32" s="258">
        <v>0</v>
      </c>
    </row>
    <row r="33" spans="1:46" x14ac:dyDescent="0.35">
      <c r="A33" s="82">
        <v>31214</v>
      </c>
      <c r="B33" s="38" t="s">
        <v>232</v>
      </c>
      <c r="C33" s="113">
        <v>2500</v>
      </c>
      <c r="D33" s="56">
        <v>0</v>
      </c>
      <c r="E33" s="56">
        <v>0</v>
      </c>
      <c r="F33" s="63">
        <v>0</v>
      </c>
      <c r="G33" s="63">
        <v>0</v>
      </c>
      <c r="H33" s="63">
        <v>0</v>
      </c>
      <c r="I33" s="56">
        <v>2500</v>
      </c>
      <c r="J33" s="56">
        <v>0</v>
      </c>
      <c r="K33" s="63">
        <v>0</v>
      </c>
      <c r="L33" s="63">
        <v>0</v>
      </c>
      <c r="M33" s="63">
        <v>0</v>
      </c>
      <c r="N33" s="63">
        <v>0</v>
      </c>
      <c r="O33" s="56">
        <v>0</v>
      </c>
      <c r="P33" s="258">
        <v>0</v>
      </c>
    </row>
    <row r="34" spans="1:46" x14ac:dyDescent="0.35">
      <c r="A34" s="82">
        <v>31215</v>
      </c>
      <c r="B34" s="38" t="s">
        <v>186</v>
      </c>
      <c r="C34" s="113">
        <v>2000</v>
      </c>
      <c r="D34" s="56">
        <v>0</v>
      </c>
      <c r="E34" s="56">
        <v>0</v>
      </c>
      <c r="F34" s="63">
        <v>0</v>
      </c>
      <c r="G34" s="63">
        <v>0</v>
      </c>
      <c r="H34" s="63">
        <v>0</v>
      </c>
      <c r="I34" s="56">
        <v>2000</v>
      </c>
      <c r="J34" s="56">
        <v>0</v>
      </c>
      <c r="K34" s="63">
        <v>0</v>
      </c>
      <c r="L34" s="63">
        <v>0</v>
      </c>
      <c r="M34" s="63">
        <v>0</v>
      </c>
      <c r="N34" s="63">
        <v>0</v>
      </c>
      <c r="O34" s="56">
        <v>0</v>
      </c>
      <c r="P34" s="258">
        <v>0</v>
      </c>
    </row>
    <row r="35" spans="1:46" x14ac:dyDescent="0.35">
      <c r="A35" s="82">
        <v>31216</v>
      </c>
      <c r="B35" s="38" t="s">
        <v>185</v>
      </c>
      <c r="C35" s="113">
        <v>22000</v>
      </c>
      <c r="D35" s="56">
        <v>0</v>
      </c>
      <c r="E35" s="56">
        <v>0</v>
      </c>
      <c r="F35" s="63">
        <v>0</v>
      </c>
      <c r="G35" s="63">
        <v>0</v>
      </c>
      <c r="H35" s="63">
        <v>0</v>
      </c>
      <c r="I35" s="56">
        <v>22000</v>
      </c>
      <c r="J35" s="56">
        <v>0</v>
      </c>
      <c r="K35" s="63">
        <v>0</v>
      </c>
      <c r="L35" s="63">
        <v>0</v>
      </c>
      <c r="M35" s="63">
        <v>0</v>
      </c>
      <c r="N35" s="63">
        <v>0</v>
      </c>
      <c r="O35" s="56">
        <v>0</v>
      </c>
      <c r="P35" s="258">
        <v>0</v>
      </c>
    </row>
    <row r="36" spans="1:46" ht="18.600000000000001" thickBot="1" x14ac:dyDescent="0.4">
      <c r="A36" s="324">
        <v>31219</v>
      </c>
      <c r="B36" s="325" t="s">
        <v>16</v>
      </c>
      <c r="C36" s="326">
        <v>5000</v>
      </c>
      <c r="D36" s="327">
        <v>0</v>
      </c>
      <c r="E36" s="327">
        <v>0</v>
      </c>
      <c r="F36" s="328">
        <v>0</v>
      </c>
      <c r="G36" s="328">
        <v>0</v>
      </c>
      <c r="H36" s="328">
        <v>0</v>
      </c>
      <c r="I36" s="327">
        <v>5000</v>
      </c>
      <c r="J36" s="327">
        <v>0</v>
      </c>
      <c r="K36" s="328">
        <v>0</v>
      </c>
      <c r="L36" s="328">
        <v>0</v>
      </c>
      <c r="M36" s="328">
        <v>0</v>
      </c>
      <c r="N36" s="328">
        <v>0</v>
      </c>
      <c r="O36" s="327">
        <v>0</v>
      </c>
      <c r="P36" s="329">
        <v>0</v>
      </c>
    </row>
    <row r="37" spans="1:46" s="31" customFormat="1" thickBot="1" x14ac:dyDescent="0.35">
      <c r="A37" s="317">
        <v>313</v>
      </c>
      <c r="B37" s="318" t="s">
        <v>24</v>
      </c>
      <c r="C37" s="319">
        <v>220000</v>
      </c>
      <c r="D37" s="320">
        <v>0</v>
      </c>
      <c r="E37" s="320">
        <f>E38</f>
        <v>0</v>
      </c>
      <c r="F37" s="321">
        <v>0</v>
      </c>
      <c r="G37" s="322">
        <v>0</v>
      </c>
      <c r="H37" s="321">
        <v>0</v>
      </c>
      <c r="I37" s="320">
        <f>I38</f>
        <v>220000</v>
      </c>
      <c r="J37" s="320">
        <f>J38</f>
        <v>0</v>
      </c>
      <c r="K37" s="321">
        <v>0</v>
      </c>
      <c r="L37" s="321">
        <v>0</v>
      </c>
      <c r="M37" s="321">
        <v>0</v>
      </c>
      <c r="N37" s="321">
        <v>0</v>
      </c>
      <c r="O37" s="320">
        <f>O38</f>
        <v>0</v>
      </c>
      <c r="P37" s="323">
        <v>0</v>
      </c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</row>
    <row r="38" spans="1:46" s="30" customFormat="1" x14ac:dyDescent="0.35">
      <c r="A38" s="187">
        <v>31321</v>
      </c>
      <c r="B38" s="33" t="s">
        <v>28</v>
      </c>
      <c r="C38" s="184">
        <v>220000</v>
      </c>
      <c r="D38" s="185">
        <v>0</v>
      </c>
      <c r="E38" s="185">
        <v>0</v>
      </c>
      <c r="F38" s="185">
        <v>0</v>
      </c>
      <c r="G38" s="186">
        <v>0</v>
      </c>
      <c r="H38" s="185">
        <v>0</v>
      </c>
      <c r="I38" s="185">
        <v>220000</v>
      </c>
      <c r="J38" s="185">
        <v>0</v>
      </c>
      <c r="K38" s="185">
        <v>0</v>
      </c>
      <c r="L38" s="185">
        <v>0</v>
      </c>
      <c r="M38" s="185">
        <v>0</v>
      </c>
      <c r="N38" s="185">
        <v>0</v>
      </c>
      <c r="O38" s="185">
        <v>0</v>
      </c>
      <c r="P38" s="261">
        <v>0</v>
      </c>
    </row>
    <row r="39" spans="1:46" s="30" customFormat="1" x14ac:dyDescent="0.35">
      <c r="A39" s="83">
        <v>31322</v>
      </c>
      <c r="B39" s="40" t="s">
        <v>161</v>
      </c>
      <c r="C39" s="113">
        <v>0</v>
      </c>
      <c r="D39" s="115">
        <v>0</v>
      </c>
      <c r="E39" s="115">
        <v>0</v>
      </c>
      <c r="F39" s="173">
        <v>0</v>
      </c>
      <c r="G39" s="103">
        <v>0</v>
      </c>
      <c r="H39" s="173">
        <v>0</v>
      </c>
      <c r="I39" s="115">
        <v>0</v>
      </c>
      <c r="J39" s="115">
        <v>0</v>
      </c>
      <c r="K39" s="173">
        <v>0</v>
      </c>
      <c r="L39" s="173">
        <v>0</v>
      </c>
      <c r="M39" s="173">
        <v>0</v>
      </c>
      <c r="N39" s="173">
        <v>0</v>
      </c>
      <c r="O39" s="115">
        <v>0</v>
      </c>
      <c r="P39" s="262">
        <v>0</v>
      </c>
    </row>
    <row r="40" spans="1:46" ht="18.600000000000001" thickBot="1" x14ac:dyDescent="0.4">
      <c r="A40" s="80">
        <v>31332</v>
      </c>
      <c r="B40" s="34" t="s">
        <v>162</v>
      </c>
      <c r="C40" s="111">
        <v>0</v>
      </c>
      <c r="D40" s="98">
        <v>0</v>
      </c>
      <c r="E40" s="98">
        <v>0</v>
      </c>
      <c r="F40" s="91">
        <v>0</v>
      </c>
      <c r="G40" s="101">
        <v>0</v>
      </c>
      <c r="H40" s="91">
        <v>0</v>
      </c>
      <c r="I40" s="98">
        <v>0</v>
      </c>
      <c r="J40" s="98">
        <v>0</v>
      </c>
      <c r="K40" s="91">
        <v>0</v>
      </c>
      <c r="L40" s="91">
        <v>0</v>
      </c>
      <c r="M40" s="91">
        <v>0</v>
      </c>
      <c r="N40" s="91">
        <v>0</v>
      </c>
      <c r="O40" s="98">
        <v>0</v>
      </c>
      <c r="P40" s="263">
        <v>0</v>
      </c>
    </row>
    <row r="41" spans="1:46" ht="18.600000000000001" thickBot="1" x14ac:dyDescent="0.4">
      <c r="A41" s="65">
        <v>32</v>
      </c>
      <c r="B41" s="66" t="s">
        <v>17</v>
      </c>
      <c r="C41" s="165">
        <v>303720</v>
      </c>
      <c r="D41" s="189">
        <f>D42+D59+D85+D134+D138</f>
        <v>94100</v>
      </c>
      <c r="E41" s="97">
        <f>E42+E59+E85+E134</f>
        <v>90770</v>
      </c>
      <c r="F41" s="188">
        <v>0</v>
      </c>
      <c r="G41" s="190">
        <f>G42+G59+G85+G134+G138</f>
        <v>99350</v>
      </c>
      <c r="H41" s="188">
        <v>0</v>
      </c>
      <c r="I41" s="188">
        <f>I85+I138</f>
        <v>19500</v>
      </c>
      <c r="J41" s="188">
        <f>J42</f>
        <v>0</v>
      </c>
      <c r="K41" s="188">
        <f>K59</f>
        <v>0</v>
      </c>
      <c r="L41" s="188">
        <v>0</v>
      </c>
      <c r="M41" s="188">
        <v>0</v>
      </c>
      <c r="N41" s="188">
        <v>0</v>
      </c>
      <c r="O41" s="97">
        <f>O42</f>
        <v>0</v>
      </c>
      <c r="P41" s="260">
        <f>P59</f>
        <v>0</v>
      </c>
    </row>
    <row r="42" spans="1:46" s="31" customFormat="1" ht="39" customHeight="1" thickBot="1" x14ac:dyDescent="0.35">
      <c r="A42" s="65">
        <v>321</v>
      </c>
      <c r="B42" s="198" t="s">
        <v>58</v>
      </c>
      <c r="C42" s="165">
        <v>109100</v>
      </c>
      <c r="D42" s="189">
        <f>D51+D43</f>
        <v>62100</v>
      </c>
      <c r="E42" s="97">
        <f>E51</f>
        <v>15000</v>
      </c>
      <c r="F42" s="188">
        <v>0</v>
      </c>
      <c r="G42" s="190">
        <f>G43+G51+G53</f>
        <v>32000</v>
      </c>
      <c r="H42" s="188">
        <v>0</v>
      </c>
      <c r="I42" s="188">
        <v>0</v>
      </c>
      <c r="J42" s="188">
        <f>J51</f>
        <v>0</v>
      </c>
      <c r="K42" s="188">
        <v>0</v>
      </c>
      <c r="L42" s="188">
        <v>0</v>
      </c>
      <c r="M42" s="188">
        <v>0</v>
      </c>
      <c r="N42" s="188">
        <v>0</v>
      </c>
      <c r="O42" s="97">
        <f>O51</f>
        <v>0</v>
      </c>
      <c r="P42" s="260">
        <v>0</v>
      </c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</row>
    <row r="43" spans="1:46" s="35" customFormat="1" x14ac:dyDescent="0.35">
      <c r="A43" s="191">
        <v>3211</v>
      </c>
      <c r="B43" s="192" t="s">
        <v>29</v>
      </c>
      <c r="C43" s="193">
        <v>12600</v>
      </c>
      <c r="D43" s="194">
        <f>D46</f>
        <v>2100</v>
      </c>
      <c r="E43" s="195">
        <v>0</v>
      </c>
      <c r="F43" s="196">
        <v>0</v>
      </c>
      <c r="G43" s="197">
        <f>G44+G45+G46+G47+G48</f>
        <v>10500</v>
      </c>
      <c r="H43" s="196">
        <v>0</v>
      </c>
      <c r="I43" s="196">
        <v>0</v>
      </c>
      <c r="J43" s="196">
        <v>0</v>
      </c>
      <c r="K43" s="196">
        <v>0</v>
      </c>
      <c r="L43" s="196">
        <v>0</v>
      </c>
      <c r="M43" s="196">
        <v>0</v>
      </c>
      <c r="N43" s="196">
        <v>0</v>
      </c>
      <c r="O43" s="195">
        <v>0</v>
      </c>
      <c r="P43" s="264">
        <v>0</v>
      </c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</row>
    <row r="44" spans="1:46" ht="36" customHeight="1" x14ac:dyDescent="0.35">
      <c r="A44" s="82">
        <v>32111</v>
      </c>
      <c r="B44" s="39" t="s">
        <v>69</v>
      </c>
      <c r="C44" s="113">
        <v>5000</v>
      </c>
      <c r="D44" s="59">
        <v>0</v>
      </c>
      <c r="E44" s="56">
        <v>0</v>
      </c>
      <c r="F44" s="56">
        <v>0</v>
      </c>
      <c r="G44" s="107">
        <v>5000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265">
        <v>0</v>
      </c>
    </row>
    <row r="45" spans="1:46" ht="36" customHeight="1" x14ac:dyDescent="0.35">
      <c r="A45" s="82">
        <v>32112</v>
      </c>
      <c r="B45" s="39" t="s">
        <v>70</v>
      </c>
      <c r="C45" s="113">
        <v>500</v>
      </c>
      <c r="D45" s="59">
        <v>0</v>
      </c>
      <c r="E45" s="56">
        <v>0</v>
      </c>
      <c r="F45" s="56">
        <v>0</v>
      </c>
      <c r="G45" s="107">
        <v>500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265">
        <v>0</v>
      </c>
    </row>
    <row r="46" spans="1:46" ht="36" customHeight="1" x14ac:dyDescent="0.35">
      <c r="A46" s="82">
        <v>32113</v>
      </c>
      <c r="B46" s="39" t="s">
        <v>71</v>
      </c>
      <c r="C46" s="113">
        <v>5100</v>
      </c>
      <c r="D46" s="59">
        <v>2100</v>
      </c>
      <c r="E46" s="56">
        <v>0</v>
      </c>
      <c r="F46" s="56">
        <v>0</v>
      </c>
      <c r="G46" s="107">
        <v>3000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265">
        <v>0</v>
      </c>
    </row>
    <row r="47" spans="1:46" ht="36" customHeight="1" x14ac:dyDescent="0.35">
      <c r="A47" s="82">
        <v>32114</v>
      </c>
      <c r="B47" s="39" t="s">
        <v>72</v>
      </c>
      <c r="C47" s="113">
        <v>500</v>
      </c>
      <c r="D47" s="59">
        <v>0</v>
      </c>
      <c r="E47" s="56">
        <v>0</v>
      </c>
      <c r="F47" s="56">
        <v>0</v>
      </c>
      <c r="G47" s="107">
        <v>500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265">
        <v>0</v>
      </c>
    </row>
    <row r="48" spans="1:46" ht="36" customHeight="1" x14ac:dyDescent="0.35">
      <c r="A48" s="82">
        <v>32115</v>
      </c>
      <c r="B48" s="39" t="s">
        <v>73</v>
      </c>
      <c r="C48" s="113">
        <v>1500</v>
      </c>
      <c r="D48" s="59">
        <v>0</v>
      </c>
      <c r="E48" s="56">
        <v>0</v>
      </c>
      <c r="F48" s="56">
        <v>0</v>
      </c>
      <c r="G48" s="107">
        <v>1500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265">
        <v>0</v>
      </c>
    </row>
    <row r="49" spans="1:46" ht="36" customHeight="1" x14ac:dyDescent="0.35">
      <c r="A49" s="82">
        <v>32116</v>
      </c>
      <c r="B49" s="39" t="s">
        <v>74</v>
      </c>
      <c r="C49" s="113">
        <v>0</v>
      </c>
      <c r="D49" s="59">
        <v>0</v>
      </c>
      <c r="E49" s="56">
        <v>0</v>
      </c>
      <c r="F49" s="56">
        <v>0</v>
      </c>
      <c r="G49" s="107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265">
        <v>0</v>
      </c>
    </row>
    <row r="50" spans="1:46" ht="36" customHeight="1" x14ac:dyDescent="0.35">
      <c r="A50" s="82">
        <v>32117</v>
      </c>
      <c r="B50" s="39" t="s">
        <v>75</v>
      </c>
      <c r="C50" s="113">
        <v>0</v>
      </c>
      <c r="D50" s="59">
        <v>0</v>
      </c>
      <c r="E50" s="56">
        <v>0</v>
      </c>
      <c r="F50" s="56">
        <v>0</v>
      </c>
      <c r="G50" s="107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265">
        <v>0</v>
      </c>
    </row>
    <row r="51" spans="1:46" ht="36" customHeight="1" x14ac:dyDescent="0.35">
      <c r="A51" s="81">
        <v>3212</v>
      </c>
      <c r="B51" s="37" t="s">
        <v>195</v>
      </c>
      <c r="C51" s="227">
        <v>95000</v>
      </c>
      <c r="D51" s="228">
        <f>D52</f>
        <v>60000</v>
      </c>
      <c r="E51" s="58">
        <f>E52</f>
        <v>15000</v>
      </c>
      <c r="F51" s="58">
        <v>0</v>
      </c>
      <c r="G51" s="229">
        <f>G52</f>
        <v>20000</v>
      </c>
      <c r="H51" s="58">
        <v>0</v>
      </c>
      <c r="I51" s="58">
        <v>0</v>
      </c>
      <c r="J51" s="58">
        <f>J52</f>
        <v>0</v>
      </c>
      <c r="K51" s="58">
        <v>0</v>
      </c>
      <c r="L51" s="58">
        <v>0</v>
      </c>
      <c r="M51" s="58">
        <v>0</v>
      </c>
      <c r="N51" s="58">
        <v>0</v>
      </c>
      <c r="O51" s="58">
        <f>O52</f>
        <v>0</v>
      </c>
      <c r="P51" s="266">
        <v>0</v>
      </c>
    </row>
    <row r="52" spans="1:46" s="35" customFormat="1" ht="36" customHeight="1" x14ac:dyDescent="0.35">
      <c r="A52" s="83">
        <v>32121</v>
      </c>
      <c r="B52" s="41" t="s">
        <v>147</v>
      </c>
      <c r="C52" s="172">
        <v>95000</v>
      </c>
      <c r="D52" s="225">
        <v>60000</v>
      </c>
      <c r="E52" s="226">
        <f>15000</f>
        <v>15000</v>
      </c>
      <c r="F52" s="173">
        <v>0</v>
      </c>
      <c r="G52" s="223">
        <v>20000</v>
      </c>
      <c r="H52" s="173">
        <v>0</v>
      </c>
      <c r="I52" s="173">
        <v>0</v>
      </c>
      <c r="J52" s="173">
        <v>0</v>
      </c>
      <c r="K52" s="173">
        <v>0</v>
      </c>
      <c r="L52" s="173">
        <v>0</v>
      </c>
      <c r="M52" s="173">
        <v>0</v>
      </c>
      <c r="N52" s="173">
        <v>0</v>
      </c>
      <c r="O52" s="226">
        <v>0</v>
      </c>
      <c r="P52" s="262">
        <v>0</v>
      </c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</row>
    <row r="53" spans="1:46" s="35" customFormat="1" ht="27.75" customHeight="1" x14ac:dyDescent="0.35">
      <c r="A53" s="81">
        <v>3213</v>
      </c>
      <c r="B53" s="37" t="s">
        <v>30</v>
      </c>
      <c r="C53" s="112">
        <v>1500</v>
      </c>
      <c r="D53" s="99">
        <v>0</v>
      </c>
      <c r="E53" s="102">
        <v>0</v>
      </c>
      <c r="F53" s="60">
        <v>0</v>
      </c>
      <c r="G53" s="106">
        <f>G54+G55</f>
        <v>1500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267">
        <v>0</v>
      </c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</row>
    <row r="54" spans="1:46" ht="36" customHeight="1" x14ac:dyDescent="0.35">
      <c r="A54" s="82">
        <v>32131</v>
      </c>
      <c r="B54" s="39" t="s">
        <v>76</v>
      </c>
      <c r="C54" s="113">
        <v>1200</v>
      </c>
      <c r="D54" s="59">
        <v>0</v>
      </c>
      <c r="E54" s="63">
        <v>0</v>
      </c>
      <c r="F54" s="63">
        <v>0</v>
      </c>
      <c r="G54" s="107">
        <v>1200</v>
      </c>
      <c r="H54" s="63">
        <v>0</v>
      </c>
      <c r="I54" s="63">
        <v>0</v>
      </c>
      <c r="J54" s="63">
        <v>0</v>
      </c>
      <c r="K54" s="63">
        <v>0</v>
      </c>
      <c r="L54" s="63">
        <v>0</v>
      </c>
      <c r="M54" s="63">
        <v>0</v>
      </c>
      <c r="N54" s="63">
        <v>0</v>
      </c>
      <c r="O54" s="63">
        <v>0</v>
      </c>
      <c r="P54" s="258">
        <v>0</v>
      </c>
    </row>
    <row r="55" spans="1:46" ht="24" customHeight="1" x14ac:dyDescent="0.35">
      <c r="A55" s="82">
        <v>32132</v>
      </c>
      <c r="B55" s="39" t="s">
        <v>77</v>
      </c>
      <c r="C55" s="113">
        <v>300</v>
      </c>
      <c r="D55" s="59">
        <v>0</v>
      </c>
      <c r="E55" s="63">
        <v>0</v>
      </c>
      <c r="F55" s="63">
        <v>0</v>
      </c>
      <c r="G55" s="107">
        <v>300</v>
      </c>
      <c r="H55" s="63">
        <v>0</v>
      </c>
      <c r="I55" s="63">
        <v>0</v>
      </c>
      <c r="J55" s="63">
        <v>0</v>
      </c>
      <c r="K55" s="63">
        <v>0</v>
      </c>
      <c r="L55" s="63">
        <v>0</v>
      </c>
      <c r="M55" s="63">
        <v>0</v>
      </c>
      <c r="N55" s="63">
        <v>0</v>
      </c>
      <c r="O55" s="63">
        <v>0</v>
      </c>
      <c r="P55" s="258">
        <v>0</v>
      </c>
    </row>
    <row r="56" spans="1:46" s="35" customFormat="1" ht="36" customHeight="1" x14ac:dyDescent="0.35">
      <c r="A56" s="81">
        <v>3214</v>
      </c>
      <c r="B56" s="37" t="s">
        <v>55</v>
      </c>
      <c r="C56" s="112">
        <v>0</v>
      </c>
      <c r="D56" s="99">
        <v>0</v>
      </c>
      <c r="E56" s="102">
        <v>0</v>
      </c>
      <c r="F56" s="60">
        <v>0</v>
      </c>
      <c r="G56" s="106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267">
        <v>0</v>
      </c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</row>
    <row r="57" spans="1:46" ht="36" customHeight="1" x14ac:dyDescent="0.35">
      <c r="A57" s="82">
        <v>32141</v>
      </c>
      <c r="B57" s="39" t="s">
        <v>55</v>
      </c>
      <c r="C57" s="113">
        <v>0</v>
      </c>
      <c r="D57" s="59">
        <v>0</v>
      </c>
      <c r="E57" s="63">
        <v>0</v>
      </c>
      <c r="F57" s="63">
        <v>0</v>
      </c>
      <c r="G57" s="107">
        <v>0</v>
      </c>
      <c r="H57" s="63">
        <v>0</v>
      </c>
      <c r="I57" s="63">
        <v>0</v>
      </c>
      <c r="J57" s="63">
        <v>0</v>
      </c>
      <c r="K57" s="63">
        <v>0</v>
      </c>
      <c r="L57" s="63">
        <v>0</v>
      </c>
      <c r="M57" s="63">
        <v>0</v>
      </c>
      <c r="N57" s="63">
        <v>0</v>
      </c>
      <c r="O57" s="63">
        <v>0</v>
      </c>
      <c r="P57" s="258">
        <v>0</v>
      </c>
    </row>
    <row r="58" spans="1:46" ht="36" customHeight="1" thickBot="1" x14ac:dyDescent="0.4">
      <c r="A58" s="80">
        <v>32149</v>
      </c>
      <c r="B58" s="199" t="s">
        <v>78</v>
      </c>
      <c r="C58" s="111">
        <v>0</v>
      </c>
      <c r="D58" s="200">
        <v>0</v>
      </c>
      <c r="E58" s="64">
        <v>0</v>
      </c>
      <c r="F58" s="64">
        <v>0</v>
      </c>
      <c r="G58" s="109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259">
        <v>0</v>
      </c>
    </row>
    <row r="59" spans="1:46" s="31" customFormat="1" thickBot="1" x14ac:dyDescent="0.35">
      <c r="A59" s="65">
        <v>322</v>
      </c>
      <c r="B59" s="198" t="s">
        <v>3</v>
      </c>
      <c r="C59" s="165">
        <v>77300</v>
      </c>
      <c r="D59" s="189">
        <f>D69</f>
        <v>4400</v>
      </c>
      <c r="E59" s="105">
        <f>E69</f>
        <v>54500</v>
      </c>
      <c r="F59" s="67">
        <v>0</v>
      </c>
      <c r="G59" s="166">
        <f>G60+G67+G69+G75+G80+G83</f>
        <v>18400</v>
      </c>
      <c r="H59" s="67">
        <v>0</v>
      </c>
      <c r="I59" s="67">
        <v>0</v>
      </c>
      <c r="J59" s="67">
        <v>0</v>
      </c>
      <c r="K59" s="67">
        <f>K67</f>
        <v>0</v>
      </c>
      <c r="L59" s="67">
        <v>0</v>
      </c>
      <c r="M59" s="67">
        <v>0</v>
      </c>
      <c r="N59" s="67">
        <v>0</v>
      </c>
      <c r="O59" s="67">
        <v>0</v>
      </c>
      <c r="P59" s="256">
        <f>P67</f>
        <v>0</v>
      </c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</row>
    <row r="60" spans="1:46" s="35" customFormat="1" x14ac:dyDescent="0.35">
      <c r="A60" s="191">
        <v>3221</v>
      </c>
      <c r="B60" s="192" t="s">
        <v>31</v>
      </c>
      <c r="C60" s="193">
        <v>5200</v>
      </c>
      <c r="D60" s="194">
        <v>0</v>
      </c>
      <c r="E60" s="201">
        <v>0</v>
      </c>
      <c r="F60" s="202">
        <v>0</v>
      </c>
      <c r="G60" s="197">
        <f>G61+G62+G64+G65+G66</f>
        <v>5200</v>
      </c>
      <c r="H60" s="202">
        <v>0</v>
      </c>
      <c r="I60" s="202">
        <v>0</v>
      </c>
      <c r="J60" s="202">
        <v>0</v>
      </c>
      <c r="K60" s="202">
        <v>0</v>
      </c>
      <c r="L60" s="202">
        <v>0</v>
      </c>
      <c r="M60" s="202">
        <v>0</v>
      </c>
      <c r="N60" s="202">
        <v>0</v>
      </c>
      <c r="O60" s="202">
        <v>0</v>
      </c>
      <c r="P60" s="268">
        <v>0</v>
      </c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</row>
    <row r="61" spans="1:46" x14ac:dyDescent="0.35">
      <c r="A61" s="82">
        <v>32211</v>
      </c>
      <c r="B61" s="39" t="s">
        <v>31</v>
      </c>
      <c r="C61" s="113">
        <v>2500</v>
      </c>
      <c r="D61" s="59">
        <v>0</v>
      </c>
      <c r="E61" s="63">
        <v>0</v>
      </c>
      <c r="F61" s="63">
        <v>0</v>
      </c>
      <c r="G61" s="107">
        <v>2500</v>
      </c>
      <c r="H61" s="63">
        <v>0</v>
      </c>
      <c r="I61" s="63">
        <v>0</v>
      </c>
      <c r="J61" s="63">
        <v>0</v>
      </c>
      <c r="K61" s="63">
        <v>0</v>
      </c>
      <c r="L61" s="63">
        <v>0</v>
      </c>
      <c r="M61" s="63">
        <v>0</v>
      </c>
      <c r="N61" s="63">
        <v>0</v>
      </c>
      <c r="O61" s="63">
        <v>0</v>
      </c>
      <c r="P61" s="258">
        <v>0</v>
      </c>
    </row>
    <row r="62" spans="1:46" x14ac:dyDescent="0.35">
      <c r="A62" s="82">
        <v>32212</v>
      </c>
      <c r="B62" s="39" t="s">
        <v>79</v>
      </c>
      <c r="C62" s="113">
        <v>300</v>
      </c>
      <c r="D62" s="59">
        <v>0</v>
      </c>
      <c r="E62" s="63">
        <v>0</v>
      </c>
      <c r="F62" s="63">
        <v>0</v>
      </c>
      <c r="G62" s="107">
        <v>300</v>
      </c>
      <c r="H62" s="63">
        <v>0</v>
      </c>
      <c r="I62" s="63">
        <v>0</v>
      </c>
      <c r="J62" s="63">
        <v>0</v>
      </c>
      <c r="K62" s="63">
        <v>0</v>
      </c>
      <c r="L62" s="63">
        <v>0</v>
      </c>
      <c r="M62" s="63">
        <v>0</v>
      </c>
      <c r="N62" s="63">
        <v>0</v>
      </c>
      <c r="O62" s="63">
        <v>0</v>
      </c>
      <c r="P62" s="258">
        <v>0</v>
      </c>
    </row>
    <row r="63" spans="1:46" x14ac:dyDescent="0.35">
      <c r="A63" s="82">
        <v>32213</v>
      </c>
      <c r="B63" s="39" t="s">
        <v>80</v>
      </c>
      <c r="C63" s="113">
        <v>0</v>
      </c>
      <c r="D63" s="59">
        <v>0</v>
      </c>
      <c r="E63" s="63">
        <v>0</v>
      </c>
      <c r="F63" s="63">
        <v>0</v>
      </c>
      <c r="G63" s="107">
        <v>0</v>
      </c>
      <c r="H63" s="63">
        <v>0</v>
      </c>
      <c r="I63" s="63">
        <v>0</v>
      </c>
      <c r="J63" s="63">
        <v>0</v>
      </c>
      <c r="K63" s="63">
        <v>0</v>
      </c>
      <c r="L63" s="63">
        <v>0</v>
      </c>
      <c r="M63" s="63">
        <v>0</v>
      </c>
      <c r="N63" s="63">
        <v>0</v>
      </c>
      <c r="O63" s="63">
        <v>0</v>
      </c>
      <c r="P63" s="258">
        <v>0</v>
      </c>
    </row>
    <row r="64" spans="1:46" x14ac:dyDescent="0.35">
      <c r="A64" s="82">
        <v>32214</v>
      </c>
      <c r="B64" s="39" t="s">
        <v>81</v>
      </c>
      <c r="C64" s="113">
        <v>600</v>
      </c>
      <c r="D64" s="59">
        <v>0</v>
      </c>
      <c r="E64" s="63">
        <v>0</v>
      </c>
      <c r="F64" s="63">
        <v>0</v>
      </c>
      <c r="G64" s="107">
        <v>600</v>
      </c>
      <c r="H64" s="63">
        <v>0</v>
      </c>
      <c r="I64" s="63">
        <v>0</v>
      </c>
      <c r="J64" s="63">
        <v>0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258">
        <v>0</v>
      </c>
    </row>
    <row r="65" spans="1:46" ht="22.5" customHeight="1" x14ac:dyDescent="0.35">
      <c r="A65" s="82">
        <v>32216</v>
      </c>
      <c r="B65" s="39" t="s">
        <v>82</v>
      </c>
      <c r="C65" s="113">
        <v>800</v>
      </c>
      <c r="D65" s="59">
        <v>0</v>
      </c>
      <c r="E65" s="63">
        <v>0</v>
      </c>
      <c r="F65" s="63">
        <v>0</v>
      </c>
      <c r="G65" s="107">
        <v>800</v>
      </c>
      <c r="H65" s="63">
        <v>0</v>
      </c>
      <c r="I65" s="63">
        <v>0</v>
      </c>
      <c r="J65" s="63">
        <v>0</v>
      </c>
      <c r="K65" s="63">
        <v>0</v>
      </c>
      <c r="L65" s="63">
        <v>0</v>
      </c>
      <c r="M65" s="63">
        <v>0</v>
      </c>
      <c r="N65" s="63">
        <v>0</v>
      </c>
      <c r="O65" s="63">
        <v>0</v>
      </c>
      <c r="P65" s="258">
        <v>0</v>
      </c>
    </row>
    <row r="66" spans="1:46" ht="39" customHeight="1" x14ac:dyDescent="0.35">
      <c r="A66" s="82">
        <v>32219</v>
      </c>
      <c r="B66" s="39" t="s">
        <v>83</v>
      </c>
      <c r="C66" s="113">
        <v>1000</v>
      </c>
      <c r="D66" s="59">
        <v>0</v>
      </c>
      <c r="E66" s="63">
        <v>0</v>
      </c>
      <c r="F66" s="63">
        <v>0</v>
      </c>
      <c r="G66" s="107">
        <v>1000</v>
      </c>
      <c r="H66" s="63">
        <v>0</v>
      </c>
      <c r="I66" s="63">
        <v>0</v>
      </c>
      <c r="J66" s="63">
        <v>0</v>
      </c>
      <c r="K66" s="63">
        <v>0</v>
      </c>
      <c r="L66" s="63">
        <v>0</v>
      </c>
      <c r="M66" s="63">
        <v>0</v>
      </c>
      <c r="N66" s="63">
        <v>0</v>
      </c>
      <c r="O66" s="63">
        <v>0</v>
      </c>
      <c r="P66" s="258">
        <v>0</v>
      </c>
    </row>
    <row r="67" spans="1:46" s="35" customFormat="1" x14ac:dyDescent="0.35">
      <c r="A67" s="81">
        <v>3222</v>
      </c>
      <c r="B67" s="37" t="s">
        <v>64</v>
      </c>
      <c r="C67" s="112">
        <v>0</v>
      </c>
      <c r="D67" s="99">
        <v>0</v>
      </c>
      <c r="E67" s="102">
        <v>0</v>
      </c>
      <c r="F67" s="60">
        <v>0</v>
      </c>
      <c r="G67" s="106">
        <v>0</v>
      </c>
      <c r="H67" s="60">
        <v>0</v>
      </c>
      <c r="I67" s="60">
        <v>0</v>
      </c>
      <c r="J67" s="60">
        <v>0</v>
      </c>
      <c r="K67" s="60">
        <f>K68</f>
        <v>0</v>
      </c>
      <c r="L67" s="60">
        <v>0</v>
      </c>
      <c r="M67" s="60">
        <v>0</v>
      </c>
      <c r="N67" s="60">
        <v>0</v>
      </c>
      <c r="O67" s="60">
        <v>0</v>
      </c>
      <c r="P67" s="267">
        <f>P68</f>
        <v>0</v>
      </c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</row>
    <row r="68" spans="1:46" s="35" customFormat="1" x14ac:dyDescent="0.35">
      <c r="A68" s="83">
        <v>32224</v>
      </c>
      <c r="B68" s="41" t="s">
        <v>194</v>
      </c>
      <c r="C68" s="172">
        <v>0</v>
      </c>
      <c r="D68" s="225">
        <v>0</v>
      </c>
      <c r="E68" s="224">
        <v>0</v>
      </c>
      <c r="F68" s="62">
        <v>0</v>
      </c>
      <c r="G68" s="223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269">
        <v>0</v>
      </c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</row>
    <row r="69" spans="1:46" s="35" customFormat="1" x14ac:dyDescent="0.35">
      <c r="A69" s="81">
        <v>3223</v>
      </c>
      <c r="B69" s="37" t="s">
        <v>32</v>
      </c>
      <c r="C69" s="112">
        <v>67400</v>
      </c>
      <c r="D69" s="99">
        <f>D72</f>
        <v>4400</v>
      </c>
      <c r="E69" s="102">
        <f>E70+E72</f>
        <v>54500</v>
      </c>
      <c r="F69" s="60">
        <v>0</v>
      </c>
      <c r="G69" s="106">
        <f>G70+G72+G73</f>
        <v>8500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267">
        <v>0</v>
      </c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</row>
    <row r="70" spans="1:46" x14ac:dyDescent="0.35">
      <c r="A70" s="82">
        <v>32231</v>
      </c>
      <c r="B70" s="39" t="s">
        <v>32</v>
      </c>
      <c r="C70" s="113">
        <v>19000</v>
      </c>
      <c r="D70" s="59">
        <v>0</v>
      </c>
      <c r="E70" s="63">
        <v>17000</v>
      </c>
      <c r="F70" s="63">
        <v>0</v>
      </c>
      <c r="G70" s="107">
        <v>2000</v>
      </c>
      <c r="H70" s="63">
        <v>0</v>
      </c>
      <c r="I70" s="63">
        <v>0</v>
      </c>
      <c r="J70" s="63">
        <v>0</v>
      </c>
      <c r="K70" s="63">
        <v>0</v>
      </c>
      <c r="L70" s="63">
        <v>0</v>
      </c>
      <c r="M70" s="63">
        <v>0</v>
      </c>
      <c r="N70" s="63">
        <v>0</v>
      </c>
      <c r="O70" s="63">
        <v>0</v>
      </c>
      <c r="P70" s="258">
        <v>0</v>
      </c>
    </row>
    <row r="71" spans="1:46" ht="18.75" customHeight="1" x14ac:dyDescent="0.35">
      <c r="A71" s="82">
        <v>32232</v>
      </c>
      <c r="B71" s="39" t="s">
        <v>84</v>
      </c>
      <c r="C71" s="113">
        <v>0</v>
      </c>
      <c r="D71" s="59">
        <v>0</v>
      </c>
      <c r="E71" s="63">
        <v>0</v>
      </c>
      <c r="F71" s="63">
        <v>0</v>
      </c>
      <c r="G71" s="107">
        <v>0</v>
      </c>
      <c r="H71" s="63">
        <v>0</v>
      </c>
      <c r="I71" s="63">
        <v>0</v>
      </c>
      <c r="J71" s="63">
        <v>0</v>
      </c>
      <c r="K71" s="63">
        <v>0</v>
      </c>
      <c r="L71" s="63">
        <v>0</v>
      </c>
      <c r="M71" s="63">
        <v>0</v>
      </c>
      <c r="N71" s="63">
        <v>0</v>
      </c>
      <c r="O71" s="63">
        <v>0</v>
      </c>
      <c r="P71" s="258">
        <v>0</v>
      </c>
    </row>
    <row r="72" spans="1:46" x14ac:dyDescent="0.35">
      <c r="A72" s="82">
        <v>32233</v>
      </c>
      <c r="B72" s="39" t="s">
        <v>85</v>
      </c>
      <c r="C72" s="113">
        <v>45900</v>
      </c>
      <c r="D72" s="59">
        <v>4400</v>
      </c>
      <c r="E72" s="63">
        <v>37500</v>
      </c>
      <c r="F72" s="63">
        <v>0</v>
      </c>
      <c r="G72" s="107">
        <v>4000</v>
      </c>
      <c r="H72" s="63">
        <v>0</v>
      </c>
      <c r="I72" s="63">
        <v>0</v>
      </c>
      <c r="J72" s="63">
        <v>0</v>
      </c>
      <c r="K72" s="63">
        <v>0</v>
      </c>
      <c r="L72" s="63">
        <v>0</v>
      </c>
      <c r="M72" s="63">
        <v>0</v>
      </c>
      <c r="N72" s="63">
        <v>0</v>
      </c>
      <c r="O72" s="63">
        <v>0</v>
      </c>
      <c r="P72" s="258">
        <v>0</v>
      </c>
    </row>
    <row r="73" spans="1:46" ht="21.75" customHeight="1" x14ac:dyDescent="0.35">
      <c r="A73" s="82">
        <v>32234</v>
      </c>
      <c r="B73" s="39" t="s">
        <v>86</v>
      </c>
      <c r="C73" s="113">
        <v>2500</v>
      </c>
      <c r="D73" s="59">
        <v>0</v>
      </c>
      <c r="E73" s="63">
        <v>0</v>
      </c>
      <c r="F73" s="63">
        <v>0</v>
      </c>
      <c r="G73" s="107">
        <v>2500</v>
      </c>
      <c r="H73" s="63">
        <v>0</v>
      </c>
      <c r="I73" s="63">
        <v>0</v>
      </c>
      <c r="J73" s="63">
        <v>0</v>
      </c>
      <c r="K73" s="63">
        <v>0</v>
      </c>
      <c r="L73" s="63">
        <v>0</v>
      </c>
      <c r="M73" s="63">
        <v>0</v>
      </c>
      <c r="N73" s="63">
        <v>0</v>
      </c>
      <c r="O73" s="63">
        <v>0</v>
      </c>
      <c r="P73" s="258">
        <v>0</v>
      </c>
    </row>
    <row r="74" spans="1:46" ht="36" customHeight="1" x14ac:dyDescent="0.35">
      <c r="A74" s="82">
        <v>32239</v>
      </c>
      <c r="B74" s="39" t="s">
        <v>87</v>
      </c>
      <c r="C74" s="113">
        <v>0</v>
      </c>
      <c r="D74" s="59">
        <v>0</v>
      </c>
      <c r="E74" s="63">
        <v>0</v>
      </c>
      <c r="F74" s="63">
        <v>0</v>
      </c>
      <c r="G74" s="107">
        <v>0</v>
      </c>
      <c r="H74" s="63">
        <v>0</v>
      </c>
      <c r="I74" s="63">
        <v>0</v>
      </c>
      <c r="J74" s="63">
        <v>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258">
        <v>0</v>
      </c>
    </row>
    <row r="75" spans="1:46" s="35" customFormat="1" x14ac:dyDescent="0.35">
      <c r="A75" s="81">
        <v>3224</v>
      </c>
      <c r="B75" s="37" t="s">
        <v>33</v>
      </c>
      <c r="C75" s="112">
        <v>2300</v>
      </c>
      <c r="D75" s="99">
        <v>0</v>
      </c>
      <c r="E75" s="102">
        <v>0</v>
      </c>
      <c r="F75" s="60">
        <v>0</v>
      </c>
      <c r="G75" s="106">
        <f>G76+G77+G78+G79</f>
        <v>2300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267">
        <v>0</v>
      </c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</row>
    <row r="76" spans="1:46" s="30" customFormat="1" ht="35.4" x14ac:dyDescent="0.35">
      <c r="A76" s="83">
        <v>32241</v>
      </c>
      <c r="B76" s="41" t="s">
        <v>90</v>
      </c>
      <c r="C76" s="113">
        <v>600</v>
      </c>
      <c r="D76" s="100">
        <v>0</v>
      </c>
      <c r="E76" s="103">
        <v>0</v>
      </c>
      <c r="F76" s="62">
        <v>0</v>
      </c>
      <c r="G76" s="107">
        <v>600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269">
        <v>0</v>
      </c>
    </row>
    <row r="77" spans="1:46" s="30" customFormat="1" ht="36.75" customHeight="1" x14ac:dyDescent="0.35">
      <c r="A77" s="83">
        <v>32242</v>
      </c>
      <c r="B77" s="41" t="s">
        <v>151</v>
      </c>
      <c r="C77" s="113">
        <v>500</v>
      </c>
      <c r="D77" s="100">
        <v>0</v>
      </c>
      <c r="E77" s="103">
        <v>0</v>
      </c>
      <c r="F77" s="62">
        <v>0</v>
      </c>
      <c r="G77" s="107">
        <v>500</v>
      </c>
      <c r="H77" s="62">
        <v>0</v>
      </c>
      <c r="I77" s="62">
        <v>0</v>
      </c>
      <c r="J77" s="62">
        <v>0</v>
      </c>
      <c r="K77" s="62">
        <v>0</v>
      </c>
      <c r="L77" s="62">
        <v>0</v>
      </c>
      <c r="M77" s="62">
        <v>0</v>
      </c>
      <c r="N77" s="62">
        <v>0</v>
      </c>
      <c r="O77" s="62">
        <v>0</v>
      </c>
      <c r="P77" s="269">
        <v>0</v>
      </c>
    </row>
    <row r="78" spans="1:46" s="30" customFormat="1" ht="36.75" customHeight="1" x14ac:dyDescent="0.35">
      <c r="A78" s="83">
        <v>32243</v>
      </c>
      <c r="B78" s="41" t="s">
        <v>170</v>
      </c>
      <c r="C78" s="113">
        <v>200</v>
      </c>
      <c r="D78" s="100">
        <v>0</v>
      </c>
      <c r="E78" s="103">
        <v>0</v>
      </c>
      <c r="F78" s="62">
        <v>0</v>
      </c>
      <c r="G78" s="107">
        <v>200</v>
      </c>
      <c r="H78" s="62">
        <v>0</v>
      </c>
      <c r="I78" s="62">
        <v>0</v>
      </c>
      <c r="J78" s="62">
        <v>0</v>
      </c>
      <c r="K78" s="62">
        <v>0</v>
      </c>
      <c r="L78" s="62">
        <v>0</v>
      </c>
      <c r="M78" s="62">
        <v>0</v>
      </c>
      <c r="N78" s="62">
        <v>0</v>
      </c>
      <c r="O78" s="62">
        <v>0</v>
      </c>
      <c r="P78" s="269">
        <v>0</v>
      </c>
    </row>
    <row r="79" spans="1:46" s="30" customFormat="1" ht="35.4" x14ac:dyDescent="0.35">
      <c r="A79" s="83">
        <v>32244</v>
      </c>
      <c r="B79" s="41" t="s">
        <v>91</v>
      </c>
      <c r="C79" s="113">
        <v>1000</v>
      </c>
      <c r="D79" s="100">
        <v>0</v>
      </c>
      <c r="E79" s="103">
        <v>0</v>
      </c>
      <c r="F79" s="62">
        <v>0</v>
      </c>
      <c r="G79" s="107">
        <v>1000</v>
      </c>
      <c r="H79" s="62">
        <v>0</v>
      </c>
      <c r="I79" s="62">
        <v>0</v>
      </c>
      <c r="J79" s="62">
        <v>0</v>
      </c>
      <c r="K79" s="62">
        <v>0</v>
      </c>
      <c r="L79" s="62">
        <v>0</v>
      </c>
      <c r="M79" s="62">
        <v>0</v>
      </c>
      <c r="N79" s="62">
        <v>0</v>
      </c>
      <c r="O79" s="62">
        <v>0</v>
      </c>
      <c r="P79" s="269">
        <v>0</v>
      </c>
    </row>
    <row r="80" spans="1:46" s="35" customFormat="1" ht="27" customHeight="1" x14ac:dyDescent="0.35">
      <c r="A80" s="81">
        <v>3225</v>
      </c>
      <c r="B80" s="37" t="s">
        <v>34</v>
      </c>
      <c r="C80" s="112">
        <v>2100</v>
      </c>
      <c r="D80" s="99">
        <v>0</v>
      </c>
      <c r="E80" s="102">
        <v>0</v>
      </c>
      <c r="F80" s="60">
        <v>0</v>
      </c>
      <c r="G80" s="106">
        <f>G81+G82</f>
        <v>2100</v>
      </c>
      <c r="H80" s="60">
        <v>0</v>
      </c>
      <c r="I80" s="60">
        <v>0</v>
      </c>
      <c r="J80" s="60">
        <v>0</v>
      </c>
      <c r="K80" s="60">
        <v>0</v>
      </c>
      <c r="L80" s="60">
        <v>0</v>
      </c>
      <c r="M80" s="60">
        <v>0</v>
      </c>
      <c r="N80" s="60">
        <v>0</v>
      </c>
      <c r="O80" s="60">
        <v>0</v>
      </c>
      <c r="P80" s="267">
        <v>0</v>
      </c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</row>
    <row r="81" spans="1:46" ht="24" customHeight="1" x14ac:dyDescent="0.35">
      <c r="A81" s="82">
        <v>32251</v>
      </c>
      <c r="B81" s="39" t="s">
        <v>235</v>
      </c>
      <c r="C81" s="113">
        <v>1500</v>
      </c>
      <c r="D81" s="59">
        <v>0</v>
      </c>
      <c r="E81" s="63">
        <v>0</v>
      </c>
      <c r="F81" s="63">
        <v>0</v>
      </c>
      <c r="G81" s="107">
        <v>1500</v>
      </c>
      <c r="H81" s="63">
        <v>0</v>
      </c>
      <c r="I81" s="63">
        <v>0</v>
      </c>
      <c r="J81" s="63">
        <v>0</v>
      </c>
      <c r="K81" s="63">
        <v>0</v>
      </c>
      <c r="L81" s="63">
        <v>0</v>
      </c>
      <c r="M81" s="63">
        <v>0</v>
      </c>
      <c r="N81" s="63">
        <v>0</v>
      </c>
      <c r="O81" s="63">
        <v>0</v>
      </c>
      <c r="P81" s="258">
        <v>0</v>
      </c>
    </row>
    <row r="82" spans="1:46" ht="24" customHeight="1" x14ac:dyDescent="0.35">
      <c r="A82" s="82">
        <v>32252</v>
      </c>
      <c r="B82" s="39" t="s">
        <v>236</v>
      </c>
      <c r="C82" s="113">
        <v>600</v>
      </c>
      <c r="D82" s="59">
        <v>0</v>
      </c>
      <c r="E82" s="63">
        <v>0</v>
      </c>
      <c r="F82" s="63">
        <v>0</v>
      </c>
      <c r="G82" s="107">
        <v>600</v>
      </c>
      <c r="H82" s="63">
        <v>0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258">
        <v>0</v>
      </c>
    </row>
    <row r="83" spans="1:46" s="35" customFormat="1" x14ac:dyDescent="0.35">
      <c r="A83" s="81">
        <v>3227</v>
      </c>
      <c r="B83" s="42" t="s">
        <v>56</v>
      </c>
      <c r="C83" s="112">
        <v>300</v>
      </c>
      <c r="D83" s="99">
        <v>0</v>
      </c>
      <c r="E83" s="102">
        <v>0</v>
      </c>
      <c r="F83" s="60">
        <v>0</v>
      </c>
      <c r="G83" s="106">
        <f>G84</f>
        <v>300</v>
      </c>
      <c r="H83" s="60">
        <v>0</v>
      </c>
      <c r="I83" s="60">
        <v>0</v>
      </c>
      <c r="J83" s="60">
        <v>0</v>
      </c>
      <c r="K83" s="60">
        <v>0</v>
      </c>
      <c r="L83" s="60">
        <v>0</v>
      </c>
      <c r="M83" s="60">
        <v>0</v>
      </c>
      <c r="N83" s="60">
        <v>0</v>
      </c>
      <c r="O83" s="60">
        <v>0</v>
      </c>
      <c r="P83" s="267">
        <v>0</v>
      </c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</row>
    <row r="84" spans="1:46" s="30" customFormat="1" ht="18.600000000000001" thickBot="1" x14ac:dyDescent="0.4">
      <c r="A84" s="84">
        <v>32271</v>
      </c>
      <c r="B84" s="203" t="s">
        <v>56</v>
      </c>
      <c r="C84" s="111">
        <v>300</v>
      </c>
      <c r="D84" s="167">
        <v>0</v>
      </c>
      <c r="E84" s="101">
        <v>0</v>
      </c>
      <c r="F84" s="61">
        <v>0</v>
      </c>
      <c r="G84" s="109">
        <v>300</v>
      </c>
      <c r="H84" s="61">
        <v>0</v>
      </c>
      <c r="I84" s="61">
        <v>0</v>
      </c>
      <c r="J84" s="61">
        <v>0</v>
      </c>
      <c r="K84" s="61">
        <v>0</v>
      </c>
      <c r="L84" s="61">
        <v>0</v>
      </c>
      <c r="M84" s="61">
        <v>0</v>
      </c>
      <c r="N84" s="61">
        <v>0</v>
      </c>
      <c r="O84" s="61">
        <v>0</v>
      </c>
      <c r="P84" s="270">
        <v>0</v>
      </c>
    </row>
    <row r="85" spans="1:46" s="31" customFormat="1" thickBot="1" x14ac:dyDescent="0.35">
      <c r="A85" s="65">
        <v>323</v>
      </c>
      <c r="B85" s="66" t="s">
        <v>4</v>
      </c>
      <c r="C85" s="165">
        <v>97750</v>
      </c>
      <c r="D85" s="189">
        <f>D86+D92+D97+D117+D123+D127</f>
        <v>23600</v>
      </c>
      <c r="E85" s="205">
        <f>E86+E102+E108</f>
        <v>19800</v>
      </c>
      <c r="F85" s="206">
        <v>0</v>
      </c>
      <c r="G85" s="166">
        <f>G86+G92+G97+G102+G108+G114+G117+G123+G127</f>
        <v>39350</v>
      </c>
      <c r="H85" s="206">
        <v>0</v>
      </c>
      <c r="I85" s="97">
        <f>I117</f>
        <v>15000</v>
      </c>
      <c r="J85" s="206">
        <v>0</v>
      </c>
      <c r="K85" s="206">
        <v>0</v>
      </c>
      <c r="L85" s="206">
        <v>0</v>
      </c>
      <c r="M85" s="206">
        <v>0</v>
      </c>
      <c r="N85" s="206">
        <v>0</v>
      </c>
      <c r="O85" s="206">
        <v>0</v>
      </c>
      <c r="P85" s="271">
        <v>0</v>
      </c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</row>
    <row r="86" spans="1:46" s="35" customFormat="1" x14ac:dyDescent="0.35">
      <c r="A86" s="191">
        <v>3231</v>
      </c>
      <c r="B86" s="204" t="s">
        <v>35</v>
      </c>
      <c r="C86" s="193">
        <v>9500</v>
      </c>
      <c r="D86" s="194">
        <f>D91</f>
        <v>3000</v>
      </c>
      <c r="E86" s="201">
        <f>E91</f>
        <v>1000</v>
      </c>
      <c r="F86" s="202">
        <v>0</v>
      </c>
      <c r="G86" s="197">
        <f>G87+G89+G91</f>
        <v>5500</v>
      </c>
      <c r="H86" s="202">
        <v>0</v>
      </c>
      <c r="I86" s="202">
        <v>0</v>
      </c>
      <c r="J86" s="202">
        <v>0</v>
      </c>
      <c r="K86" s="202">
        <v>0</v>
      </c>
      <c r="L86" s="202">
        <v>0</v>
      </c>
      <c r="M86" s="202">
        <v>0</v>
      </c>
      <c r="N86" s="202">
        <v>0</v>
      </c>
      <c r="O86" s="202">
        <v>0</v>
      </c>
      <c r="P86" s="268">
        <v>0</v>
      </c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</row>
    <row r="87" spans="1:46" x14ac:dyDescent="0.35">
      <c r="A87" s="82">
        <v>32311</v>
      </c>
      <c r="B87" s="38" t="s">
        <v>88</v>
      </c>
      <c r="C87" s="113">
        <v>2500</v>
      </c>
      <c r="D87" s="59">
        <v>0</v>
      </c>
      <c r="E87" s="63">
        <v>0</v>
      </c>
      <c r="F87" s="63">
        <v>0</v>
      </c>
      <c r="G87" s="107">
        <v>2500</v>
      </c>
      <c r="H87" s="63">
        <v>0</v>
      </c>
      <c r="I87" s="63">
        <v>0</v>
      </c>
      <c r="J87" s="63">
        <v>0</v>
      </c>
      <c r="K87" s="63">
        <v>0</v>
      </c>
      <c r="L87" s="63">
        <v>0</v>
      </c>
      <c r="M87" s="63">
        <v>0</v>
      </c>
      <c r="N87" s="63">
        <v>0</v>
      </c>
      <c r="O87" s="63">
        <v>0</v>
      </c>
      <c r="P87" s="258">
        <v>0</v>
      </c>
    </row>
    <row r="88" spans="1:46" x14ac:dyDescent="0.35">
      <c r="A88" s="82">
        <v>32312</v>
      </c>
      <c r="B88" s="38" t="s">
        <v>134</v>
      </c>
      <c r="C88" s="113">
        <v>0</v>
      </c>
      <c r="D88" s="59">
        <v>0</v>
      </c>
      <c r="E88" s="63">
        <v>0</v>
      </c>
      <c r="F88" s="63">
        <v>0</v>
      </c>
      <c r="G88" s="107">
        <v>0</v>
      </c>
      <c r="H88" s="63">
        <v>0</v>
      </c>
      <c r="I88" s="63">
        <v>0</v>
      </c>
      <c r="J88" s="63">
        <v>0</v>
      </c>
      <c r="K88" s="63">
        <v>0</v>
      </c>
      <c r="L88" s="63">
        <v>0</v>
      </c>
      <c r="M88" s="63">
        <v>0</v>
      </c>
      <c r="N88" s="63">
        <v>0</v>
      </c>
      <c r="O88" s="63">
        <v>0</v>
      </c>
      <c r="P88" s="258">
        <v>0</v>
      </c>
    </row>
    <row r="89" spans="1:46" x14ac:dyDescent="0.35">
      <c r="A89" s="82">
        <v>32313</v>
      </c>
      <c r="B89" s="38" t="s">
        <v>89</v>
      </c>
      <c r="C89" s="113">
        <v>1000</v>
      </c>
      <c r="D89" s="59">
        <v>0</v>
      </c>
      <c r="E89" s="63">
        <v>0</v>
      </c>
      <c r="F89" s="63">
        <v>0</v>
      </c>
      <c r="G89" s="107">
        <v>1000</v>
      </c>
      <c r="H89" s="63">
        <v>0</v>
      </c>
      <c r="I89" s="63">
        <v>0</v>
      </c>
      <c r="J89" s="63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258">
        <v>0</v>
      </c>
    </row>
    <row r="90" spans="1:46" x14ac:dyDescent="0.35">
      <c r="A90" s="82">
        <v>32314</v>
      </c>
      <c r="B90" s="38" t="s">
        <v>133</v>
      </c>
      <c r="C90" s="113">
        <v>0</v>
      </c>
      <c r="D90" s="59">
        <v>0</v>
      </c>
      <c r="E90" s="63">
        <v>0</v>
      </c>
      <c r="F90" s="63">
        <v>0</v>
      </c>
      <c r="G90" s="107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258">
        <v>0</v>
      </c>
    </row>
    <row r="91" spans="1:46" x14ac:dyDescent="0.35">
      <c r="A91" s="82">
        <v>32319</v>
      </c>
      <c r="B91" s="38" t="s">
        <v>132</v>
      </c>
      <c r="C91" s="113">
        <v>6000</v>
      </c>
      <c r="D91" s="59">
        <v>3000</v>
      </c>
      <c r="E91" s="63">
        <v>1000</v>
      </c>
      <c r="F91" s="63">
        <v>0</v>
      </c>
      <c r="G91" s="107">
        <v>2000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258">
        <v>0</v>
      </c>
    </row>
    <row r="92" spans="1:46" s="35" customFormat="1" x14ac:dyDescent="0.35">
      <c r="A92" s="81">
        <v>3232</v>
      </c>
      <c r="B92" s="36" t="s">
        <v>36</v>
      </c>
      <c r="C92" s="112">
        <v>10200</v>
      </c>
      <c r="D92" s="99">
        <f>D94</f>
        <v>3600</v>
      </c>
      <c r="E92" s="102">
        <v>0</v>
      </c>
      <c r="F92" s="60">
        <v>0</v>
      </c>
      <c r="G92" s="106">
        <f>G93+G94+G95+G96</f>
        <v>6600</v>
      </c>
      <c r="H92" s="60">
        <v>0</v>
      </c>
      <c r="I92" s="60">
        <v>0</v>
      </c>
      <c r="J92" s="60">
        <v>0</v>
      </c>
      <c r="K92" s="60">
        <v>0</v>
      </c>
      <c r="L92" s="60">
        <v>0</v>
      </c>
      <c r="M92" s="60">
        <v>0</v>
      </c>
      <c r="N92" s="60">
        <v>0</v>
      </c>
      <c r="O92" s="60">
        <v>0</v>
      </c>
      <c r="P92" s="267">
        <v>0</v>
      </c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</row>
    <row r="93" spans="1:46" s="30" customFormat="1" x14ac:dyDescent="0.35">
      <c r="A93" s="83">
        <v>32321</v>
      </c>
      <c r="B93" s="40" t="s">
        <v>94</v>
      </c>
      <c r="C93" s="113">
        <v>500</v>
      </c>
      <c r="D93" s="100">
        <v>0</v>
      </c>
      <c r="E93" s="103">
        <v>0</v>
      </c>
      <c r="F93" s="62">
        <v>0</v>
      </c>
      <c r="G93" s="107">
        <v>500</v>
      </c>
      <c r="H93" s="62">
        <v>0</v>
      </c>
      <c r="I93" s="62">
        <v>0</v>
      </c>
      <c r="J93" s="62">
        <v>0</v>
      </c>
      <c r="K93" s="62">
        <v>0</v>
      </c>
      <c r="L93" s="62">
        <v>0</v>
      </c>
      <c r="M93" s="62">
        <v>0</v>
      </c>
      <c r="N93" s="62">
        <v>0</v>
      </c>
      <c r="O93" s="62">
        <v>0</v>
      </c>
      <c r="P93" s="269">
        <v>0</v>
      </c>
    </row>
    <row r="94" spans="1:46" s="30" customFormat="1" ht="18" customHeight="1" x14ac:dyDescent="0.35">
      <c r="A94" s="83">
        <v>32322</v>
      </c>
      <c r="B94" s="40" t="s">
        <v>95</v>
      </c>
      <c r="C94" s="113">
        <v>8600</v>
      </c>
      <c r="D94" s="100">
        <v>3600</v>
      </c>
      <c r="E94" s="103">
        <v>0</v>
      </c>
      <c r="F94" s="62">
        <v>0</v>
      </c>
      <c r="G94" s="107">
        <v>5000</v>
      </c>
      <c r="H94" s="62">
        <v>0</v>
      </c>
      <c r="I94" s="62">
        <v>0</v>
      </c>
      <c r="J94" s="62">
        <v>0</v>
      </c>
      <c r="K94" s="62">
        <v>0</v>
      </c>
      <c r="L94" s="62">
        <v>0</v>
      </c>
      <c r="M94" s="62">
        <v>0</v>
      </c>
      <c r="N94" s="62">
        <v>0</v>
      </c>
      <c r="O94" s="62">
        <v>0</v>
      </c>
      <c r="P94" s="269">
        <v>0</v>
      </c>
    </row>
    <row r="95" spans="1:46" s="30" customFormat="1" x14ac:dyDescent="0.35">
      <c r="A95" s="83">
        <v>32323</v>
      </c>
      <c r="B95" s="40" t="s">
        <v>96</v>
      </c>
      <c r="C95" s="113">
        <v>600</v>
      </c>
      <c r="D95" s="62">
        <v>0</v>
      </c>
      <c r="E95" s="103">
        <v>0</v>
      </c>
      <c r="F95" s="62">
        <v>0</v>
      </c>
      <c r="G95" s="107">
        <v>600</v>
      </c>
      <c r="H95" s="62">
        <v>0</v>
      </c>
      <c r="I95" s="62">
        <v>0</v>
      </c>
      <c r="J95" s="62">
        <v>0</v>
      </c>
      <c r="K95" s="62">
        <v>0</v>
      </c>
      <c r="L95" s="62">
        <v>0</v>
      </c>
      <c r="M95" s="62">
        <v>0</v>
      </c>
      <c r="N95" s="62">
        <v>0</v>
      </c>
      <c r="O95" s="62">
        <v>0</v>
      </c>
      <c r="P95" s="269">
        <v>0</v>
      </c>
    </row>
    <row r="96" spans="1:46" s="30" customFormat="1" x14ac:dyDescent="0.35">
      <c r="A96" s="83">
        <v>32329</v>
      </c>
      <c r="B96" s="40" t="s">
        <v>137</v>
      </c>
      <c r="C96" s="113">
        <v>500</v>
      </c>
      <c r="D96" s="62">
        <v>0</v>
      </c>
      <c r="E96" s="103">
        <v>0</v>
      </c>
      <c r="F96" s="62">
        <v>0</v>
      </c>
      <c r="G96" s="107">
        <v>500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269">
        <v>0</v>
      </c>
    </row>
    <row r="97" spans="1:46" s="35" customFormat="1" x14ac:dyDescent="0.35">
      <c r="A97" s="81">
        <v>3233</v>
      </c>
      <c r="B97" s="36" t="s">
        <v>37</v>
      </c>
      <c r="C97" s="112">
        <v>7200</v>
      </c>
      <c r="D97" s="60">
        <f>D101</f>
        <v>2000</v>
      </c>
      <c r="E97" s="102">
        <v>0</v>
      </c>
      <c r="F97" s="60">
        <v>0</v>
      </c>
      <c r="G97" s="106">
        <f>G98+G99+G100</f>
        <v>5200</v>
      </c>
      <c r="H97" s="60">
        <v>0</v>
      </c>
      <c r="I97" s="60">
        <v>0</v>
      </c>
      <c r="J97" s="60">
        <v>0</v>
      </c>
      <c r="K97" s="60">
        <v>0</v>
      </c>
      <c r="L97" s="60">
        <v>0</v>
      </c>
      <c r="M97" s="60">
        <v>0</v>
      </c>
      <c r="N97" s="60">
        <v>0</v>
      </c>
      <c r="O97" s="60">
        <v>0</v>
      </c>
      <c r="P97" s="267">
        <v>0</v>
      </c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</row>
    <row r="98" spans="1:46" s="30" customFormat="1" x14ac:dyDescent="0.35">
      <c r="A98" s="83">
        <v>32331</v>
      </c>
      <c r="B98" s="40" t="s">
        <v>148</v>
      </c>
      <c r="C98" s="113">
        <v>2500</v>
      </c>
      <c r="D98" s="62">
        <v>0</v>
      </c>
      <c r="E98" s="103">
        <v>0</v>
      </c>
      <c r="F98" s="62">
        <v>0</v>
      </c>
      <c r="G98" s="108">
        <v>2500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269">
        <v>0</v>
      </c>
    </row>
    <row r="99" spans="1:46" x14ac:dyDescent="0.35">
      <c r="A99" s="82">
        <v>32332</v>
      </c>
      <c r="B99" s="38" t="s">
        <v>92</v>
      </c>
      <c r="C99" s="113">
        <v>200</v>
      </c>
      <c r="D99" s="63">
        <v>0</v>
      </c>
      <c r="E99" s="63">
        <v>0</v>
      </c>
      <c r="F99" s="63">
        <v>0</v>
      </c>
      <c r="G99" s="107">
        <v>200</v>
      </c>
      <c r="H99" s="63">
        <v>0</v>
      </c>
      <c r="I99" s="63">
        <v>0</v>
      </c>
      <c r="J99" s="63">
        <v>0</v>
      </c>
      <c r="K99" s="63">
        <v>0</v>
      </c>
      <c r="L99" s="63">
        <v>0</v>
      </c>
      <c r="M99" s="63">
        <v>0</v>
      </c>
      <c r="N99" s="63">
        <v>0</v>
      </c>
      <c r="O99" s="63">
        <v>0</v>
      </c>
      <c r="P99" s="258">
        <v>0</v>
      </c>
    </row>
    <row r="100" spans="1:46" x14ac:dyDescent="0.35">
      <c r="A100" s="82">
        <v>32334</v>
      </c>
      <c r="B100" s="38" t="s">
        <v>149</v>
      </c>
      <c r="C100" s="113">
        <v>2500</v>
      </c>
      <c r="D100" s="63">
        <v>0</v>
      </c>
      <c r="E100" s="63">
        <v>0</v>
      </c>
      <c r="F100" s="63">
        <v>0</v>
      </c>
      <c r="G100" s="107">
        <v>2500</v>
      </c>
      <c r="H100" s="63">
        <v>0</v>
      </c>
      <c r="I100" s="63">
        <v>0</v>
      </c>
      <c r="J100" s="63">
        <v>0</v>
      </c>
      <c r="K100" s="63">
        <v>0</v>
      </c>
      <c r="L100" s="63">
        <v>0</v>
      </c>
      <c r="M100" s="63">
        <v>0</v>
      </c>
      <c r="N100" s="63">
        <v>0</v>
      </c>
      <c r="O100" s="63">
        <v>0</v>
      </c>
      <c r="P100" s="258">
        <v>0</v>
      </c>
    </row>
    <row r="101" spans="1:46" x14ac:dyDescent="0.35">
      <c r="A101" s="82">
        <v>32339</v>
      </c>
      <c r="B101" s="38" t="s">
        <v>93</v>
      </c>
      <c r="C101" s="113">
        <v>2000</v>
      </c>
      <c r="D101" s="63">
        <v>2000</v>
      </c>
      <c r="E101" s="63">
        <v>0</v>
      </c>
      <c r="F101" s="63">
        <v>0</v>
      </c>
      <c r="G101" s="107">
        <v>0</v>
      </c>
      <c r="H101" s="63">
        <v>0</v>
      </c>
      <c r="I101" s="63">
        <v>0</v>
      </c>
      <c r="J101" s="63">
        <v>0</v>
      </c>
      <c r="K101" s="63">
        <v>0</v>
      </c>
      <c r="L101" s="63">
        <v>0</v>
      </c>
      <c r="M101" s="63">
        <v>0</v>
      </c>
      <c r="N101" s="63">
        <v>0</v>
      </c>
      <c r="O101" s="63">
        <v>0</v>
      </c>
      <c r="P101" s="258">
        <v>0</v>
      </c>
    </row>
    <row r="102" spans="1:46" s="35" customFormat="1" x14ac:dyDescent="0.35">
      <c r="A102" s="81">
        <v>3234</v>
      </c>
      <c r="B102" s="36" t="s">
        <v>38</v>
      </c>
      <c r="C102" s="112">
        <v>9500</v>
      </c>
      <c r="D102" s="60">
        <v>0</v>
      </c>
      <c r="E102" s="102">
        <f>E103+E107</f>
        <v>8000</v>
      </c>
      <c r="F102" s="60">
        <v>0</v>
      </c>
      <c r="G102" s="106">
        <f>G103+G104+G105</f>
        <v>1500</v>
      </c>
      <c r="H102" s="60">
        <v>0</v>
      </c>
      <c r="I102" s="60">
        <v>0</v>
      </c>
      <c r="J102" s="60">
        <v>0</v>
      </c>
      <c r="K102" s="60">
        <v>0</v>
      </c>
      <c r="L102" s="60">
        <v>0</v>
      </c>
      <c r="M102" s="60">
        <v>0</v>
      </c>
      <c r="N102" s="60">
        <v>0</v>
      </c>
      <c r="O102" s="60">
        <v>0</v>
      </c>
      <c r="P102" s="267">
        <v>0</v>
      </c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</row>
    <row r="103" spans="1:46" s="30" customFormat="1" x14ac:dyDescent="0.35">
      <c r="A103" s="83">
        <v>32341</v>
      </c>
      <c r="B103" s="40" t="s">
        <v>97</v>
      </c>
      <c r="C103" s="113">
        <v>1700</v>
      </c>
      <c r="D103" s="62">
        <v>0</v>
      </c>
      <c r="E103" s="103">
        <v>1500</v>
      </c>
      <c r="F103" s="62">
        <v>0</v>
      </c>
      <c r="G103" s="107">
        <v>200</v>
      </c>
      <c r="H103" s="62">
        <v>0</v>
      </c>
      <c r="I103" s="62">
        <v>0</v>
      </c>
      <c r="J103" s="62">
        <v>0</v>
      </c>
      <c r="K103" s="62">
        <v>0</v>
      </c>
      <c r="L103" s="62">
        <v>0</v>
      </c>
      <c r="M103" s="62">
        <v>0</v>
      </c>
      <c r="N103" s="62">
        <v>0</v>
      </c>
      <c r="O103" s="62">
        <v>0</v>
      </c>
      <c r="P103" s="269">
        <v>0</v>
      </c>
    </row>
    <row r="104" spans="1:46" s="30" customFormat="1" x14ac:dyDescent="0.35">
      <c r="A104" s="83">
        <v>32342</v>
      </c>
      <c r="B104" s="40" t="s">
        <v>98</v>
      </c>
      <c r="C104" s="113">
        <v>1000</v>
      </c>
      <c r="D104" s="62">
        <v>0</v>
      </c>
      <c r="E104" s="103">
        <v>0</v>
      </c>
      <c r="F104" s="62">
        <v>0</v>
      </c>
      <c r="G104" s="107">
        <v>1000</v>
      </c>
      <c r="H104" s="62">
        <v>0</v>
      </c>
      <c r="I104" s="62">
        <v>0</v>
      </c>
      <c r="J104" s="62">
        <v>0</v>
      </c>
      <c r="K104" s="62">
        <v>0</v>
      </c>
      <c r="L104" s="62">
        <v>0</v>
      </c>
      <c r="M104" s="62">
        <v>0</v>
      </c>
      <c r="N104" s="62">
        <v>0</v>
      </c>
      <c r="O104" s="62">
        <v>0</v>
      </c>
      <c r="P104" s="269">
        <v>0</v>
      </c>
    </row>
    <row r="105" spans="1:46" s="30" customFormat="1" x14ac:dyDescent="0.35">
      <c r="A105" s="83">
        <v>32343</v>
      </c>
      <c r="B105" s="40" t="s">
        <v>99</v>
      </c>
      <c r="C105" s="113">
        <v>300</v>
      </c>
      <c r="D105" s="62">
        <v>0</v>
      </c>
      <c r="E105" s="103">
        <v>0</v>
      </c>
      <c r="F105" s="62">
        <v>0</v>
      </c>
      <c r="G105" s="107">
        <v>300</v>
      </c>
      <c r="H105" s="62">
        <v>0</v>
      </c>
      <c r="I105" s="62">
        <v>0</v>
      </c>
      <c r="J105" s="62">
        <v>0</v>
      </c>
      <c r="K105" s="62">
        <v>0</v>
      </c>
      <c r="L105" s="62">
        <v>0</v>
      </c>
      <c r="M105" s="62">
        <v>0</v>
      </c>
      <c r="N105" s="62">
        <v>0</v>
      </c>
      <c r="O105" s="62">
        <v>0</v>
      </c>
      <c r="P105" s="269">
        <v>0</v>
      </c>
    </row>
    <row r="106" spans="1:46" s="30" customFormat="1" x14ac:dyDescent="0.35">
      <c r="A106" s="83">
        <v>32344</v>
      </c>
      <c r="B106" s="40" t="s">
        <v>100</v>
      </c>
      <c r="C106" s="113">
        <v>0</v>
      </c>
      <c r="D106" s="62">
        <v>0</v>
      </c>
      <c r="E106" s="103">
        <v>0</v>
      </c>
      <c r="F106" s="62">
        <v>0</v>
      </c>
      <c r="G106" s="107">
        <v>0</v>
      </c>
      <c r="H106" s="62">
        <v>0</v>
      </c>
      <c r="I106" s="62">
        <v>0</v>
      </c>
      <c r="J106" s="62">
        <v>0</v>
      </c>
      <c r="K106" s="62">
        <v>0</v>
      </c>
      <c r="L106" s="62">
        <v>0</v>
      </c>
      <c r="M106" s="62">
        <v>0</v>
      </c>
      <c r="N106" s="62">
        <v>0</v>
      </c>
      <c r="O106" s="62">
        <v>0</v>
      </c>
      <c r="P106" s="269">
        <v>0</v>
      </c>
    </row>
    <row r="107" spans="1:46" s="30" customFormat="1" x14ac:dyDescent="0.35">
      <c r="A107" s="83">
        <v>32349</v>
      </c>
      <c r="B107" s="40" t="s">
        <v>101</v>
      </c>
      <c r="C107" s="113">
        <v>6500</v>
      </c>
      <c r="D107" s="62">
        <v>0</v>
      </c>
      <c r="E107" s="103">
        <v>6500</v>
      </c>
      <c r="F107" s="62">
        <v>0</v>
      </c>
      <c r="G107" s="107">
        <v>0</v>
      </c>
      <c r="H107" s="62">
        <v>0</v>
      </c>
      <c r="I107" s="62">
        <v>0</v>
      </c>
      <c r="J107" s="62">
        <v>0</v>
      </c>
      <c r="K107" s="62">
        <v>0</v>
      </c>
      <c r="L107" s="62">
        <v>0</v>
      </c>
      <c r="M107" s="62">
        <v>0</v>
      </c>
      <c r="N107" s="62">
        <v>0</v>
      </c>
      <c r="O107" s="62">
        <v>0</v>
      </c>
      <c r="P107" s="269">
        <v>0</v>
      </c>
    </row>
    <row r="108" spans="1:46" s="35" customFormat="1" x14ac:dyDescent="0.35">
      <c r="A108" s="81">
        <v>3235</v>
      </c>
      <c r="B108" s="36" t="s">
        <v>59</v>
      </c>
      <c r="C108" s="112">
        <v>24400</v>
      </c>
      <c r="D108" s="60">
        <v>0</v>
      </c>
      <c r="E108" s="102">
        <f>E109+E110</f>
        <v>10800</v>
      </c>
      <c r="F108" s="60">
        <v>0</v>
      </c>
      <c r="G108" s="106">
        <f>G109+G110+G111+G112+G113</f>
        <v>13600</v>
      </c>
      <c r="H108" s="60">
        <v>0</v>
      </c>
      <c r="I108" s="60">
        <v>0</v>
      </c>
      <c r="J108" s="60">
        <v>0</v>
      </c>
      <c r="K108" s="60">
        <v>0</v>
      </c>
      <c r="L108" s="60">
        <v>0</v>
      </c>
      <c r="M108" s="60">
        <v>0</v>
      </c>
      <c r="N108" s="60">
        <v>0</v>
      </c>
      <c r="O108" s="60">
        <v>0</v>
      </c>
      <c r="P108" s="267">
        <v>0</v>
      </c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</row>
    <row r="109" spans="1:46" x14ac:dyDescent="0.35">
      <c r="A109" s="82">
        <v>32352</v>
      </c>
      <c r="B109" s="38" t="s">
        <v>102</v>
      </c>
      <c r="C109" s="113">
        <v>12500</v>
      </c>
      <c r="D109" s="63">
        <v>0</v>
      </c>
      <c r="E109" s="63">
        <v>10000</v>
      </c>
      <c r="F109" s="63">
        <v>0</v>
      </c>
      <c r="G109" s="107">
        <v>2500</v>
      </c>
      <c r="H109" s="63">
        <v>0</v>
      </c>
      <c r="I109" s="63">
        <v>0</v>
      </c>
      <c r="J109" s="63">
        <v>0</v>
      </c>
      <c r="K109" s="63">
        <v>0</v>
      </c>
      <c r="L109" s="63">
        <v>0</v>
      </c>
      <c r="M109" s="63">
        <v>0</v>
      </c>
      <c r="N109" s="63">
        <v>0</v>
      </c>
      <c r="O109" s="63">
        <v>0</v>
      </c>
      <c r="P109" s="258">
        <v>0</v>
      </c>
    </row>
    <row r="110" spans="1:46" x14ac:dyDescent="0.35">
      <c r="A110" s="82">
        <v>32353</v>
      </c>
      <c r="B110" s="38" t="s">
        <v>103</v>
      </c>
      <c r="C110" s="113">
        <v>3800</v>
      </c>
      <c r="D110" s="63">
        <v>0</v>
      </c>
      <c r="E110" s="63">
        <v>800</v>
      </c>
      <c r="F110" s="63">
        <v>0</v>
      </c>
      <c r="G110" s="107">
        <v>3000</v>
      </c>
      <c r="H110" s="63">
        <v>0</v>
      </c>
      <c r="I110" s="63">
        <v>0</v>
      </c>
      <c r="J110" s="63">
        <v>0</v>
      </c>
      <c r="K110" s="63">
        <v>0</v>
      </c>
      <c r="L110" s="63">
        <v>0</v>
      </c>
      <c r="M110" s="63">
        <v>0</v>
      </c>
      <c r="N110" s="63">
        <v>0</v>
      </c>
      <c r="O110" s="63">
        <v>0</v>
      </c>
      <c r="P110" s="258">
        <v>0</v>
      </c>
    </row>
    <row r="111" spans="1:46" x14ac:dyDescent="0.35">
      <c r="A111" s="82">
        <v>32354</v>
      </c>
      <c r="B111" s="38" t="s">
        <v>153</v>
      </c>
      <c r="C111" s="113">
        <v>1500</v>
      </c>
      <c r="D111" s="63">
        <v>0</v>
      </c>
      <c r="E111" s="63">
        <v>0</v>
      </c>
      <c r="F111" s="63">
        <v>0</v>
      </c>
      <c r="G111" s="107">
        <v>1500</v>
      </c>
      <c r="H111" s="63">
        <v>0</v>
      </c>
      <c r="I111" s="63">
        <v>0</v>
      </c>
      <c r="J111" s="63">
        <v>0</v>
      </c>
      <c r="K111" s="63">
        <v>0</v>
      </c>
      <c r="L111" s="63">
        <v>0</v>
      </c>
      <c r="M111" s="63">
        <v>0</v>
      </c>
      <c r="N111" s="63">
        <v>0</v>
      </c>
      <c r="O111" s="63">
        <v>0</v>
      </c>
      <c r="P111" s="258">
        <v>0</v>
      </c>
    </row>
    <row r="112" spans="1:46" ht="33.75" customHeight="1" x14ac:dyDescent="0.35">
      <c r="A112" s="82">
        <v>32355</v>
      </c>
      <c r="B112" s="39" t="s">
        <v>135</v>
      </c>
      <c r="C112" s="113">
        <v>4600</v>
      </c>
      <c r="D112" s="63">
        <v>0</v>
      </c>
      <c r="E112" s="63">
        <v>0</v>
      </c>
      <c r="F112" s="63">
        <v>0</v>
      </c>
      <c r="G112" s="107">
        <v>4600</v>
      </c>
      <c r="H112" s="63">
        <v>0</v>
      </c>
      <c r="I112" s="63">
        <v>0</v>
      </c>
      <c r="J112" s="63">
        <v>0</v>
      </c>
      <c r="K112" s="63">
        <v>0</v>
      </c>
      <c r="L112" s="63">
        <v>0</v>
      </c>
      <c r="M112" s="63">
        <v>0</v>
      </c>
      <c r="N112" s="63">
        <v>0</v>
      </c>
      <c r="O112" s="63">
        <v>0</v>
      </c>
      <c r="P112" s="258">
        <v>0</v>
      </c>
    </row>
    <row r="113" spans="1:46" x14ac:dyDescent="0.35">
      <c r="A113" s="82">
        <v>32359</v>
      </c>
      <c r="B113" s="38" t="s">
        <v>131</v>
      </c>
      <c r="C113" s="113">
        <v>2000</v>
      </c>
      <c r="D113" s="63">
        <v>0</v>
      </c>
      <c r="E113" s="63">
        <v>0</v>
      </c>
      <c r="F113" s="63">
        <v>0</v>
      </c>
      <c r="G113" s="107">
        <v>2000</v>
      </c>
      <c r="H113" s="63">
        <v>0</v>
      </c>
      <c r="I113" s="63">
        <v>0</v>
      </c>
      <c r="J113" s="63">
        <v>0</v>
      </c>
      <c r="K113" s="63">
        <v>0</v>
      </c>
      <c r="L113" s="63">
        <v>0</v>
      </c>
      <c r="M113" s="63">
        <v>0</v>
      </c>
      <c r="N113" s="63">
        <v>0</v>
      </c>
      <c r="O113" s="63">
        <v>0</v>
      </c>
      <c r="P113" s="258">
        <v>0</v>
      </c>
    </row>
    <row r="114" spans="1:46" s="35" customFormat="1" x14ac:dyDescent="0.35">
      <c r="A114" s="81">
        <v>3236</v>
      </c>
      <c r="B114" s="36" t="s">
        <v>39</v>
      </c>
      <c r="C114" s="112">
        <v>1700</v>
      </c>
      <c r="D114" s="60">
        <v>0</v>
      </c>
      <c r="E114" s="102">
        <v>0</v>
      </c>
      <c r="F114" s="60">
        <v>0</v>
      </c>
      <c r="G114" s="106">
        <f>G115</f>
        <v>1700</v>
      </c>
      <c r="H114" s="60">
        <v>0</v>
      </c>
      <c r="I114" s="60">
        <v>0</v>
      </c>
      <c r="J114" s="60">
        <v>0</v>
      </c>
      <c r="K114" s="60">
        <v>0</v>
      </c>
      <c r="L114" s="60">
        <v>0</v>
      </c>
      <c r="M114" s="60">
        <v>0</v>
      </c>
      <c r="N114" s="60">
        <v>0</v>
      </c>
      <c r="O114" s="60">
        <v>0</v>
      </c>
      <c r="P114" s="267">
        <v>0</v>
      </c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</row>
    <row r="115" spans="1:46" x14ac:dyDescent="0.35">
      <c r="A115" s="82">
        <v>32361</v>
      </c>
      <c r="B115" s="38" t="s">
        <v>104</v>
      </c>
      <c r="C115" s="113">
        <v>1700</v>
      </c>
      <c r="D115" s="63">
        <v>0</v>
      </c>
      <c r="E115" s="63">
        <v>0</v>
      </c>
      <c r="F115" s="63">
        <v>0</v>
      </c>
      <c r="G115" s="107">
        <v>1700</v>
      </c>
      <c r="H115" s="63">
        <v>0</v>
      </c>
      <c r="I115" s="63">
        <v>0</v>
      </c>
      <c r="J115" s="63">
        <v>0</v>
      </c>
      <c r="K115" s="63">
        <v>0</v>
      </c>
      <c r="L115" s="63">
        <v>0</v>
      </c>
      <c r="M115" s="63">
        <v>0</v>
      </c>
      <c r="N115" s="63">
        <v>0</v>
      </c>
      <c r="O115" s="63">
        <v>0</v>
      </c>
      <c r="P115" s="258">
        <v>0</v>
      </c>
    </row>
    <row r="116" spans="1:46" x14ac:dyDescent="0.35">
      <c r="A116" s="170">
        <v>32363</v>
      </c>
      <c r="B116" s="171" t="s">
        <v>191</v>
      </c>
      <c r="C116" s="113">
        <v>0</v>
      </c>
      <c r="D116" s="63">
        <v>0</v>
      </c>
      <c r="E116" s="63">
        <v>0</v>
      </c>
      <c r="F116" s="63">
        <v>0</v>
      </c>
      <c r="G116" s="107">
        <v>0</v>
      </c>
      <c r="H116" s="63">
        <v>0</v>
      </c>
      <c r="I116" s="63">
        <v>0</v>
      </c>
      <c r="J116" s="63">
        <v>0</v>
      </c>
      <c r="K116" s="63">
        <v>0</v>
      </c>
      <c r="L116" s="63">
        <v>0</v>
      </c>
      <c r="M116" s="63">
        <v>0</v>
      </c>
      <c r="N116" s="63">
        <v>0</v>
      </c>
      <c r="O116" s="63">
        <v>0</v>
      </c>
      <c r="P116" s="258">
        <v>0</v>
      </c>
    </row>
    <row r="117" spans="1:46" s="35" customFormat="1" x14ac:dyDescent="0.35">
      <c r="A117" s="81">
        <v>3237</v>
      </c>
      <c r="B117" s="36" t="s">
        <v>40</v>
      </c>
      <c r="C117" s="112">
        <v>25200</v>
      </c>
      <c r="D117" s="60">
        <f>D119+D122</f>
        <v>9000</v>
      </c>
      <c r="E117" s="102">
        <v>0</v>
      </c>
      <c r="F117" s="60">
        <v>0</v>
      </c>
      <c r="G117" s="106">
        <f>G119+G120</f>
        <v>1200</v>
      </c>
      <c r="H117" s="60">
        <v>0</v>
      </c>
      <c r="I117" s="104">
        <f>I119</f>
        <v>15000</v>
      </c>
      <c r="J117" s="60">
        <v>0</v>
      </c>
      <c r="K117" s="60">
        <v>0</v>
      </c>
      <c r="L117" s="60">
        <v>0</v>
      </c>
      <c r="M117" s="60">
        <v>0</v>
      </c>
      <c r="N117" s="60">
        <v>0</v>
      </c>
      <c r="O117" s="60">
        <v>0</v>
      </c>
      <c r="P117" s="267">
        <v>0</v>
      </c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</row>
    <row r="118" spans="1:46" x14ac:dyDescent="0.35">
      <c r="A118" s="82">
        <v>32371</v>
      </c>
      <c r="B118" s="38" t="s">
        <v>105</v>
      </c>
      <c r="C118" s="113">
        <v>0</v>
      </c>
      <c r="D118" s="63">
        <v>0</v>
      </c>
      <c r="E118" s="63">
        <v>0</v>
      </c>
      <c r="F118" s="63">
        <v>0</v>
      </c>
      <c r="G118" s="107">
        <v>0</v>
      </c>
      <c r="H118" s="63">
        <v>0</v>
      </c>
      <c r="I118" s="56">
        <v>0</v>
      </c>
      <c r="J118" s="63">
        <v>0</v>
      </c>
      <c r="K118" s="63">
        <v>0</v>
      </c>
      <c r="L118" s="63">
        <v>0</v>
      </c>
      <c r="M118" s="63">
        <v>0</v>
      </c>
      <c r="N118" s="63">
        <v>0</v>
      </c>
      <c r="O118" s="63">
        <v>0</v>
      </c>
      <c r="P118" s="258">
        <v>0</v>
      </c>
    </row>
    <row r="119" spans="1:46" x14ac:dyDescent="0.35">
      <c r="A119" s="82">
        <v>32372</v>
      </c>
      <c r="B119" s="38" t="s">
        <v>106</v>
      </c>
      <c r="C119" s="113">
        <v>22000</v>
      </c>
      <c r="D119" s="63">
        <v>6000</v>
      </c>
      <c r="E119" s="63">
        <v>0</v>
      </c>
      <c r="F119" s="63">
        <v>0</v>
      </c>
      <c r="G119" s="107">
        <v>1000</v>
      </c>
      <c r="H119" s="63">
        <v>0</v>
      </c>
      <c r="I119" s="56">
        <v>15000</v>
      </c>
      <c r="J119" s="63">
        <v>0</v>
      </c>
      <c r="K119" s="63">
        <v>0</v>
      </c>
      <c r="L119" s="63">
        <v>0</v>
      </c>
      <c r="M119" s="63">
        <v>0</v>
      </c>
      <c r="N119" s="63">
        <v>0</v>
      </c>
      <c r="O119" s="63">
        <v>0</v>
      </c>
      <c r="P119" s="258">
        <v>0</v>
      </c>
    </row>
    <row r="120" spans="1:46" x14ac:dyDescent="0.35">
      <c r="A120" s="82">
        <v>32373</v>
      </c>
      <c r="B120" s="38" t="s">
        <v>107</v>
      </c>
      <c r="C120" s="113">
        <v>200</v>
      </c>
      <c r="D120" s="63">
        <v>0</v>
      </c>
      <c r="E120" s="63">
        <v>0</v>
      </c>
      <c r="F120" s="63">
        <v>0</v>
      </c>
      <c r="G120" s="107">
        <v>200</v>
      </c>
      <c r="H120" s="63">
        <v>0</v>
      </c>
      <c r="I120" s="56">
        <v>0</v>
      </c>
      <c r="J120" s="63">
        <v>0</v>
      </c>
      <c r="K120" s="63">
        <v>0</v>
      </c>
      <c r="L120" s="63">
        <v>0</v>
      </c>
      <c r="M120" s="63">
        <v>0</v>
      </c>
      <c r="N120" s="63">
        <v>0</v>
      </c>
      <c r="O120" s="63">
        <v>0</v>
      </c>
      <c r="P120" s="258">
        <v>0</v>
      </c>
    </row>
    <row r="121" spans="1:46" x14ac:dyDescent="0.35">
      <c r="A121" s="82">
        <v>32377</v>
      </c>
      <c r="B121" s="38" t="s">
        <v>152</v>
      </c>
      <c r="C121" s="113">
        <v>0</v>
      </c>
      <c r="D121" s="63">
        <v>0</v>
      </c>
      <c r="E121" s="63">
        <v>0</v>
      </c>
      <c r="F121" s="63">
        <v>0</v>
      </c>
      <c r="G121" s="107">
        <v>0</v>
      </c>
      <c r="H121" s="63">
        <v>0</v>
      </c>
      <c r="I121" s="56">
        <v>0</v>
      </c>
      <c r="J121" s="63">
        <v>0</v>
      </c>
      <c r="K121" s="63">
        <v>0</v>
      </c>
      <c r="L121" s="63">
        <v>0</v>
      </c>
      <c r="M121" s="63">
        <v>0</v>
      </c>
      <c r="N121" s="63">
        <v>0</v>
      </c>
      <c r="O121" s="63">
        <v>0</v>
      </c>
      <c r="P121" s="258">
        <v>0</v>
      </c>
    </row>
    <row r="122" spans="1:46" ht="19.5" customHeight="1" x14ac:dyDescent="0.35">
      <c r="A122" s="82">
        <v>32379</v>
      </c>
      <c r="B122" s="38" t="s">
        <v>108</v>
      </c>
      <c r="C122" s="113">
        <v>3000</v>
      </c>
      <c r="D122" s="63">
        <v>3000</v>
      </c>
      <c r="E122" s="63">
        <v>0</v>
      </c>
      <c r="F122" s="63">
        <v>0</v>
      </c>
      <c r="G122" s="107">
        <v>0</v>
      </c>
      <c r="H122" s="63">
        <v>0</v>
      </c>
      <c r="I122" s="56">
        <v>0</v>
      </c>
      <c r="J122" s="63">
        <v>0</v>
      </c>
      <c r="K122" s="63">
        <v>0</v>
      </c>
      <c r="L122" s="63">
        <v>0</v>
      </c>
      <c r="M122" s="63">
        <v>0</v>
      </c>
      <c r="N122" s="63">
        <v>0</v>
      </c>
      <c r="O122" s="63">
        <v>0</v>
      </c>
      <c r="P122" s="258">
        <v>0</v>
      </c>
    </row>
    <row r="123" spans="1:46" s="35" customFormat="1" x14ac:dyDescent="0.35">
      <c r="A123" s="81">
        <v>3238</v>
      </c>
      <c r="B123" s="36" t="s">
        <v>41</v>
      </c>
      <c r="C123" s="112">
        <v>4300</v>
      </c>
      <c r="D123" s="60">
        <f>D126</f>
        <v>4000</v>
      </c>
      <c r="E123" s="102">
        <v>0</v>
      </c>
      <c r="F123" s="60">
        <v>0</v>
      </c>
      <c r="G123" s="106">
        <f>G126</f>
        <v>300</v>
      </c>
      <c r="H123" s="60">
        <v>0</v>
      </c>
      <c r="I123" s="104">
        <v>0</v>
      </c>
      <c r="J123" s="60">
        <v>0</v>
      </c>
      <c r="K123" s="60">
        <v>0</v>
      </c>
      <c r="L123" s="60">
        <v>0</v>
      </c>
      <c r="M123" s="60">
        <v>0</v>
      </c>
      <c r="N123" s="60">
        <v>0</v>
      </c>
      <c r="O123" s="60">
        <v>0</v>
      </c>
      <c r="P123" s="267">
        <v>0</v>
      </c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</row>
    <row r="124" spans="1:46" s="30" customFormat="1" x14ac:dyDescent="0.35">
      <c r="A124" s="83">
        <v>32381</v>
      </c>
      <c r="B124" s="40" t="s">
        <v>130</v>
      </c>
      <c r="C124" s="113">
        <v>0</v>
      </c>
      <c r="D124" s="62">
        <v>0</v>
      </c>
      <c r="E124" s="103">
        <v>0</v>
      </c>
      <c r="F124" s="62">
        <v>0</v>
      </c>
      <c r="G124" s="107">
        <v>0</v>
      </c>
      <c r="H124" s="62">
        <v>0</v>
      </c>
      <c r="I124" s="115">
        <v>0</v>
      </c>
      <c r="J124" s="62">
        <v>0</v>
      </c>
      <c r="K124" s="62">
        <v>0</v>
      </c>
      <c r="L124" s="62">
        <v>0</v>
      </c>
      <c r="M124" s="62">
        <v>0</v>
      </c>
      <c r="N124" s="62">
        <v>0</v>
      </c>
      <c r="O124" s="62">
        <v>0</v>
      </c>
      <c r="P124" s="269">
        <v>0</v>
      </c>
    </row>
    <row r="125" spans="1:46" x14ac:dyDescent="0.35">
      <c r="A125" s="82">
        <v>32382</v>
      </c>
      <c r="B125" s="38" t="s">
        <v>109</v>
      </c>
      <c r="C125" s="113">
        <v>0</v>
      </c>
      <c r="D125" s="63">
        <v>0</v>
      </c>
      <c r="E125" s="63">
        <v>0</v>
      </c>
      <c r="F125" s="63">
        <v>0</v>
      </c>
      <c r="G125" s="107">
        <v>0</v>
      </c>
      <c r="H125" s="63">
        <v>0</v>
      </c>
      <c r="I125" s="56">
        <v>0</v>
      </c>
      <c r="J125" s="63">
        <v>0</v>
      </c>
      <c r="K125" s="63">
        <v>0</v>
      </c>
      <c r="L125" s="63">
        <v>0</v>
      </c>
      <c r="M125" s="63">
        <v>0</v>
      </c>
      <c r="N125" s="63">
        <v>0</v>
      </c>
      <c r="O125" s="63">
        <v>0</v>
      </c>
      <c r="P125" s="258">
        <v>0</v>
      </c>
    </row>
    <row r="126" spans="1:46" x14ac:dyDescent="0.35">
      <c r="A126" s="82">
        <v>32389</v>
      </c>
      <c r="B126" s="38" t="s">
        <v>110</v>
      </c>
      <c r="C126" s="113">
        <v>4300</v>
      </c>
      <c r="D126" s="63">
        <v>4000</v>
      </c>
      <c r="E126" s="63">
        <v>0</v>
      </c>
      <c r="F126" s="63">
        <v>0</v>
      </c>
      <c r="G126" s="107">
        <v>300</v>
      </c>
      <c r="H126" s="63">
        <v>0</v>
      </c>
      <c r="I126" s="56">
        <v>0</v>
      </c>
      <c r="J126" s="63">
        <v>0</v>
      </c>
      <c r="K126" s="63">
        <v>0</v>
      </c>
      <c r="L126" s="63">
        <v>0</v>
      </c>
      <c r="M126" s="63">
        <v>0</v>
      </c>
      <c r="N126" s="63">
        <v>0</v>
      </c>
      <c r="O126" s="63">
        <v>0</v>
      </c>
      <c r="P126" s="258">
        <v>0</v>
      </c>
    </row>
    <row r="127" spans="1:46" s="35" customFormat="1" x14ac:dyDescent="0.35">
      <c r="A127" s="81">
        <v>3239</v>
      </c>
      <c r="B127" s="36" t="s">
        <v>42</v>
      </c>
      <c r="C127" s="112">
        <v>5750</v>
      </c>
      <c r="D127" s="60">
        <f>D129</f>
        <v>2000</v>
      </c>
      <c r="E127" s="102">
        <v>0</v>
      </c>
      <c r="F127" s="60">
        <v>0</v>
      </c>
      <c r="G127" s="106">
        <f>G128+G130+G133</f>
        <v>3750</v>
      </c>
      <c r="H127" s="60">
        <v>0</v>
      </c>
      <c r="I127" s="102">
        <v>0</v>
      </c>
      <c r="J127" s="60">
        <v>0</v>
      </c>
      <c r="K127" s="60">
        <v>0</v>
      </c>
      <c r="L127" s="60">
        <v>0</v>
      </c>
      <c r="M127" s="60">
        <v>0</v>
      </c>
      <c r="N127" s="60">
        <v>0</v>
      </c>
      <c r="O127" s="60">
        <v>0</v>
      </c>
      <c r="P127" s="267">
        <v>0</v>
      </c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</row>
    <row r="128" spans="1:46" ht="40.5" customHeight="1" x14ac:dyDescent="0.35">
      <c r="A128" s="82">
        <v>32391</v>
      </c>
      <c r="B128" s="39" t="s">
        <v>118</v>
      </c>
      <c r="C128" s="113">
        <v>2000</v>
      </c>
      <c r="D128" s="63">
        <v>0</v>
      </c>
      <c r="E128" s="63">
        <v>0</v>
      </c>
      <c r="F128" s="63">
        <v>0</v>
      </c>
      <c r="G128" s="107">
        <v>2000</v>
      </c>
      <c r="H128" s="63">
        <v>0</v>
      </c>
      <c r="I128" s="63">
        <v>0</v>
      </c>
      <c r="J128" s="63">
        <v>0</v>
      </c>
      <c r="K128" s="63">
        <v>0</v>
      </c>
      <c r="L128" s="63">
        <v>0</v>
      </c>
      <c r="M128" s="63">
        <v>0</v>
      </c>
      <c r="N128" s="63">
        <v>0</v>
      </c>
      <c r="O128" s="63">
        <v>0</v>
      </c>
      <c r="P128" s="258">
        <v>0</v>
      </c>
    </row>
    <row r="129" spans="1:46" x14ac:dyDescent="0.35">
      <c r="A129" s="82">
        <v>32392</v>
      </c>
      <c r="B129" s="38" t="s">
        <v>111</v>
      </c>
      <c r="C129" s="113">
        <v>2000</v>
      </c>
      <c r="D129" s="63">
        <v>2000</v>
      </c>
      <c r="E129" s="63">
        <v>0</v>
      </c>
      <c r="F129" s="63">
        <v>0</v>
      </c>
      <c r="G129" s="107">
        <v>0</v>
      </c>
      <c r="H129" s="63">
        <v>0</v>
      </c>
      <c r="I129" s="63">
        <v>0</v>
      </c>
      <c r="J129" s="63">
        <v>0</v>
      </c>
      <c r="K129" s="63">
        <v>0</v>
      </c>
      <c r="L129" s="63">
        <v>0</v>
      </c>
      <c r="M129" s="63">
        <v>0</v>
      </c>
      <c r="N129" s="63">
        <v>0</v>
      </c>
      <c r="O129" s="63">
        <v>0</v>
      </c>
      <c r="P129" s="258">
        <v>0</v>
      </c>
    </row>
    <row r="130" spans="1:46" x14ac:dyDescent="0.35">
      <c r="A130" s="82">
        <v>32394</v>
      </c>
      <c r="B130" s="38" t="s">
        <v>129</v>
      </c>
      <c r="C130" s="113">
        <v>250</v>
      </c>
      <c r="D130" s="63">
        <v>0</v>
      </c>
      <c r="E130" s="63">
        <v>0</v>
      </c>
      <c r="F130" s="63">
        <v>0</v>
      </c>
      <c r="G130" s="107">
        <v>250</v>
      </c>
      <c r="H130" s="63">
        <v>0</v>
      </c>
      <c r="I130" s="63">
        <v>0</v>
      </c>
      <c r="J130" s="63">
        <v>0</v>
      </c>
      <c r="K130" s="63">
        <v>0</v>
      </c>
      <c r="L130" s="63">
        <v>0</v>
      </c>
      <c r="M130" s="63">
        <v>0</v>
      </c>
      <c r="N130" s="63">
        <v>0</v>
      </c>
      <c r="O130" s="63">
        <v>0</v>
      </c>
      <c r="P130" s="258">
        <v>0</v>
      </c>
    </row>
    <row r="131" spans="1:46" x14ac:dyDescent="0.35">
      <c r="A131" s="82">
        <v>32395</v>
      </c>
      <c r="B131" s="38" t="s">
        <v>136</v>
      </c>
      <c r="C131" s="113">
        <v>0</v>
      </c>
      <c r="D131" s="63">
        <v>0</v>
      </c>
      <c r="E131" s="63">
        <v>0</v>
      </c>
      <c r="F131" s="63">
        <v>0</v>
      </c>
      <c r="G131" s="107">
        <v>0</v>
      </c>
      <c r="H131" s="63">
        <v>0</v>
      </c>
      <c r="I131" s="63">
        <v>0</v>
      </c>
      <c r="J131" s="63">
        <v>0</v>
      </c>
      <c r="K131" s="63">
        <v>0</v>
      </c>
      <c r="L131" s="63">
        <v>0</v>
      </c>
      <c r="M131" s="63">
        <v>0</v>
      </c>
      <c r="N131" s="63">
        <v>0</v>
      </c>
      <c r="O131" s="63">
        <v>0</v>
      </c>
      <c r="P131" s="258">
        <v>0</v>
      </c>
    </row>
    <row r="132" spans="1:46" x14ac:dyDescent="0.35">
      <c r="A132" s="82">
        <v>32396</v>
      </c>
      <c r="B132" s="38" t="s">
        <v>112</v>
      </c>
      <c r="C132" s="113">
        <v>0</v>
      </c>
      <c r="D132" s="63">
        <v>0</v>
      </c>
      <c r="E132" s="63">
        <v>0</v>
      </c>
      <c r="F132" s="63">
        <v>0</v>
      </c>
      <c r="G132" s="107">
        <v>0</v>
      </c>
      <c r="H132" s="63">
        <v>0</v>
      </c>
      <c r="I132" s="63">
        <v>0</v>
      </c>
      <c r="J132" s="63">
        <v>0</v>
      </c>
      <c r="K132" s="63">
        <v>0</v>
      </c>
      <c r="L132" s="63">
        <v>0</v>
      </c>
      <c r="M132" s="63">
        <v>0</v>
      </c>
      <c r="N132" s="63">
        <v>0</v>
      </c>
      <c r="O132" s="63">
        <v>0</v>
      </c>
      <c r="P132" s="258">
        <v>0</v>
      </c>
    </row>
    <row r="133" spans="1:46" ht="18.600000000000001" thickBot="1" x14ac:dyDescent="0.4">
      <c r="A133" s="80">
        <v>32399</v>
      </c>
      <c r="B133" s="34" t="s">
        <v>113</v>
      </c>
      <c r="C133" s="111">
        <v>1500</v>
      </c>
      <c r="D133" s="64">
        <v>0</v>
      </c>
      <c r="E133" s="64">
        <v>0</v>
      </c>
      <c r="F133" s="64">
        <v>0</v>
      </c>
      <c r="G133" s="109">
        <v>1500</v>
      </c>
      <c r="H133" s="64">
        <v>0</v>
      </c>
      <c r="I133" s="64">
        <v>0</v>
      </c>
      <c r="J133" s="64">
        <v>0</v>
      </c>
      <c r="K133" s="64">
        <v>0</v>
      </c>
      <c r="L133" s="64">
        <v>0</v>
      </c>
      <c r="M133" s="64">
        <v>0</v>
      </c>
      <c r="N133" s="64">
        <v>0</v>
      </c>
      <c r="O133" s="64">
        <v>0</v>
      </c>
      <c r="P133" s="259">
        <v>0</v>
      </c>
    </row>
    <row r="134" spans="1:46" s="31" customFormat="1" thickBot="1" x14ac:dyDescent="0.35">
      <c r="A134" s="65">
        <v>324</v>
      </c>
      <c r="B134" s="66" t="s">
        <v>25</v>
      </c>
      <c r="C134" s="165">
        <v>8970</v>
      </c>
      <c r="D134" s="67">
        <f>D135</f>
        <v>4000</v>
      </c>
      <c r="E134" s="105">
        <f>E135</f>
        <v>1470</v>
      </c>
      <c r="F134" s="67">
        <v>0</v>
      </c>
      <c r="G134" s="166">
        <f>G135</f>
        <v>3500</v>
      </c>
      <c r="H134" s="67">
        <v>0</v>
      </c>
      <c r="I134" s="105">
        <v>0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256">
        <v>0</v>
      </c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  <c r="AT134" s="32"/>
    </row>
    <row r="135" spans="1:46" s="35" customFormat="1" x14ac:dyDescent="0.35">
      <c r="A135" s="191">
        <v>3241</v>
      </c>
      <c r="B135" s="204" t="s">
        <v>25</v>
      </c>
      <c r="C135" s="193">
        <v>8970</v>
      </c>
      <c r="D135" s="202">
        <f>D137</f>
        <v>4000</v>
      </c>
      <c r="E135" s="201">
        <f>E137</f>
        <v>1470</v>
      </c>
      <c r="F135" s="202">
        <v>0</v>
      </c>
      <c r="G135" s="197">
        <f>G136+G137</f>
        <v>3500</v>
      </c>
      <c r="H135" s="202">
        <v>0</v>
      </c>
      <c r="I135" s="201">
        <v>0</v>
      </c>
      <c r="J135" s="202">
        <v>0</v>
      </c>
      <c r="K135" s="202">
        <v>0</v>
      </c>
      <c r="L135" s="202">
        <v>0</v>
      </c>
      <c r="M135" s="202">
        <v>0</v>
      </c>
      <c r="N135" s="202">
        <v>0</v>
      </c>
      <c r="O135" s="202">
        <v>0</v>
      </c>
      <c r="P135" s="268">
        <v>0</v>
      </c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</row>
    <row r="136" spans="1:46" x14ac:dyDescent="0.35">
      <c r="A136" s="82">
        <v>32411</v>
      </c>
      <c r="B136" s="38" t="s">
        <v>119</v>
      </c>
      <c r="C136" s="113">
        <v>1000</v>
      </c>
      <c r="D136" s="63">
        <v>0</v>
      </c>
      <c r="E136" s="63">
        <v>0</v>
      </c>
      <c r="F136" s="63">
        <v>0</v>
      </c>
      <c r="G136" s="107">
        <v>1000</v>
      </c>
      <c r="H136" s="63">
        <v>0</v>
      </c>
      <c r="I136" s="63">
        <v>0</v>
      </c>
      <c r="J136" s="63">
        <v>0</v>
      </c>
      <c r="K136" s="63">
        <v>0</v>
      </c>
      <c r="L136" s="63">
        <v>0</v>
      </c>
      <c r="M136" s="63">
        <v>0</v>
      </c>
      <c r="N136" s="63">
        <v>0</v>
      </c>
      <c r="O136" s="63">
        <v>0</v>
      </c>
      <c r="P136" s="258">
        <v>0</v>
      </c>
    </row>
    <row r="137" spans="1:46" ht="18.600000000000001" thickBot="1" x14ac:dyDescent="0.4">
      <c r="A137" s="80">
        <v>32412</v>
      </c>
      <c r="B137" s="34" t="s">
        <v>128</v>
      </c>
      <c r="C137" s="111">
        <v>7970</v>
      </c>
      <c r="D137" s="64">
        <v>4000</v>
      </c>
      <c r="E137" s="64">
        <v>1470</v>
      </c>
      <c r="F137" s="64">
        <v>0</v>
      </c>
      <c r="G137" s="109">
        <v>2500</v>
      </c>
      <c r="H137" s="64">
        <v>0</v>
      </c>
      <c r="I137" s="64">
        <v>0</v>
      </c>
      <c r="J137" s="64">
        <v>0</v>
      </c>
      <c r="K137" s="64">
        <v>0</v>
      </c>
      <c r="L137" s="64">
        <v>0</v>
      </c>
      <c r="M137" s="64">
        <v>0</v>
      </c>
      <c r="N137" s="64">
        <v>0</v>
      </c>
      <c r="O137" s="64">
        <v>0</v>
      </c>
      <c r="P137" s="259">
        <v>0</v>
      </c>
    </row>
    <row r="138" spans="1:46" s="31" customFormat="1" ht="35.4" thickBot="1" x14ac:dyDescent="0.35">
      <c r="A138" s="65">
        <v>329</v>
      </c>
      <c r="B138" s="198" t="s">
        <v>2</v>
      </c>
      <c r="C138" s="165">
        <v>10600</v>
      </c>
      <c r="D138" s="67">
        <v>0</v>
      </c>
      <c r="E138" s="67">
        <v>0</v>
      </c>
      <c r="F138" s="67">
        <v>0</v>
      </c>
      <c r="G138" s="166">
        <f>G139+G143+G145+G147+G154</f>
        <v>6100</v>
      </c>
      <c r="H138" s="67">
        <v>0</v>
      </c>
      <c r="I138" s="105">
        <f>I147</f>
        <v>4500</v>
      </c>
      <c r="J138" s="67">
        <v>0</v>
      </c>
      <c r="K138" s="67">
        <v>0</v>
      </c>
      <c r="L138" s="67">
        <v>0</v>
      </c>
      <c r="M138" s="67">
        <v>0</v>
      </c>
      <c r="N138" s="67">
        <v>0</v>
      </c>
      <c r="O138" s="67">
        <v>0</v>
      </c>
      <c r="P138" s="256">
        <v>0</v>
      </c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</row>
    <row r="139" spans="1:46" s="43" customFormat="1" ht="17.399999999999999" x14ac:dyDescent="0.3">
      <c r="A139" s="191">
        <v>3292</v>
      </c>
      <c r="B139" s="192" t="s">
        <v>52</v>
      </c>
      <c r="C139" s="193">
        <v>1900</v>
      </c>
      <c r="D139" s="202">
        <v>0</v>
      </c>
      <c r="E139" s="202">
        <v>0</v>
      </c>
      <c r="F139" s="202">
        <v>0</v>
      </c>
      <c r="G139" s="197">
        <f>G140+G141</f>
        <v>1900</v>
      </c>
      <c r="H139" s="202">
        <v>0</v>
      </c>
      <c r="I139" s="201">
        <v>0</v>
      </c>
      <c r="J139" s="202">
        <v>0</v>
      </c>
      <c r="K139" s="202">
        <v>0</v>
      </c>
      <c r="L139" s="202">
        <v>0</v>
      </c>
      <c r="M139" s="202">
        <v>0</v>
      </c>
      <c r="N139" s="202">
        <v>0</v>
      </c>
      <c r="O139" s="202">
        <v>0</v>
      </c>
      <c r="P139" s="268">
        <v>0</v>
      </c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</row>
    <row r="140" spans="1:46" s="32" customFormat="1" ht="34.799999999999997" x14ac:dyDescent="0.3">
      <c r="A140" s="83">
        <v>32921</v>
      </c>
      <c r="B140" s="41" t="s">
        <v>126</v>
      </c>
      <c r="C140" s="113">
        <v>1000</v>
      </c>
      <c r="D140" s="62">
        <v>0</v>
      </c>
      <c r="E140" s="62">
        <v>0</v>
      </c>
      <c r="F140" s="62">
        <v>0</v>
      </c>
      <c r="G140" s="107">
        <v>1000</v>
      </c>
      <c r="H140" s="62">
        <v>0</v>
      </c>
      <c r="I140" s="103">
        <v>0</v>
      </c>
      <c r="J140" s="62">
        <v>0</v>
      </c>
      <c r="K140" s="62">
        <v>0</v>
      </c>
      <c r="L140" s="62">
        <v>0</v>
      </c>
      <c r="M140" s="62">
        <v>0</v>
      </c>
      <c r="N140" s="62">
        <v>0</v>
      </c>
      <c r="O140" s="62">
        <v>0</v>
      </c>
      <c r="P140" s="269">
        <v>0</v>
      </c>
    </row>
    <row r="141" spans="1:46" s="32" customFormat="1" ht="17.399999999999999" x14ac:dyDescent="0.3">
      <c r="A141" s="83">
        <v>32922</v>
      </c>
      <c r="B141" s="41" t="s">
        <v>127</v>
      </c>
      <c r="C141" s="113">
        <v>900</v>
      </c>
      <c r="D141" s="62">
        <v>0</v>
      </c>
      <c r="E141" s="62">
        <v>0</v>
      </c>
      <c r="F141" s="62">
        <v>0</v>
      </c>
      <c r="G141" s="107">
        <v>900</v>
      </c>
      <c r="H141" s="62">
        <v>0</v>
      </c>
      <c r="I141" s="103">
        <v>0</v>
      </c>
      <c r="J141" s="62">
        <v>0</v>
      </c>
      <c r="K141" s="62">
        <v>0</v>
      </c>
      <c r="L141" s="62">
        <v>0</v>
      </c>
      <c r="M141" s="62">
        <v>0</v>
      </c>
      <c r="N141" s="62">
        <v>0</v>
      </c>
      <c r="O141" s="62">
        <v>0</v>
      </c>
      <c r="P141" s="269">
        <v>0</v>
      </c>
    </row>
    <row r="142" spans="1:46" s="31" customFormat="1" ht="18" customHeight="1" x14ac:dyDescent="0.3">
      <c r="A142" s="89">
        <v>32923</v>
      </c>
      <c r="B142" s="86" t="s">
        <v>114</v>
      </c>
      <c r="C142" s="113">
        <v>0</v>
      </c>
      <c r="D142" s="87">
        <v>0</v>
      </c>
      <c r="E142" s="87">
        <v>0</v>
      </c>
      <c r="F142" s="87">
        <v>0</v>
      </c>
      <c r="G142" s="107">
        <v>0</v>
      </c>
      <c r="H142" s="63">
        <v>0</v>
      </c>
      <c r="I142" s="87">
        <v>0</v>
      </c>
      <c r="J142" s="63">
        <v>0</v>
      </c>
      <c r="K142" s="63">
        <v>0</v>
      </c>
      <c r="L142" s="63">
        <v>0</v>
      </c>
      <c r="M142" s="63">
        <v>0</v>
      </c>
      <c r="N142" s="63">
        <v>0</v>
      </c>
      <c r="O142" s="63">
        <v>0</v>
      </c>
      <c r="P142" s="258">
        <v>0</v>
      </c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</row>
    <row r="143" spans="1:46" s="43" customFormat="1" ht="17.399999999999999" x14ac:dyDescent="0.3">
      <c r="A143" s="81">
        <v>3293</v>
      </c>
      <c r="B143" s="37" t="s">
        <v>43</v>
      </c>
      <c r="C143" s="112">
        <v>2000</v>
      </c>
      <c r="D143" s="60">
        <v>0</v>
      </c>
      <c r="E143" s="60">
        <v>0</v>
      </c>
      <c r="F143" s="60">
        <v>0</v>
      </c>
      <c r="G143" s="106">
        <f>G144</f>
        <v>2000</v>
      </c>
      <c r="H143" s="60">
        <v>0</v>
      </c>
      <c r="I143" s="102">
        <v>0</v>
      </c>
      <c r="J143" s="60">
        <v>0</v>
      </c>
      <c r="K143" s="60">
        <v>0</v>
      </c>
      <c r="L143" s="60">
        <v>0</v>
      </c>
      <c r="M143" s="60">
        <v>0</v>
      </c>
      <c r="N143" s="60">
        <v>0</v>
      </c>
      <c r="O143" s="60">
        <v>0</v>
      </c>
      <c r="P143" s="267">
        <v>0</v>
      </c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</row>
    <row r="144" spans="1:46" s="31" customFormat="1" ht="17.399999999999999" x14ac:dyDescent="0.3">
      <c r="A144" s="82">
        <v>32931</v>
      </c>
      <c r="B144" s="39" t="s">
        <v>43</v>
      </c>
      <c r="C144" s="113">
        <v>2000</v>
      </c>
      <c r="D144" s="63">
        <v>0</v>
      </c>
      <c r="E144" s="63">
        <v>0</v>
      </c>
      <c r="F144" s="63">
        <v>0</v>
      </c>
      <c r="G144" s="107">
        <v>2000</v>
      </c>
      <c r="H144" s="63">
        <v>0</v>
      </c>
      <c r="I144" s="63">
        <v>0</v>
      </c>
      <c r="J144" s="63">
        <v>0</v>
      </c>
      <c r="K144" s="63">
        <v>0</v>
      </c>
      <c r="L144" s="63">
        <v>0</v>
      </c>
      <c r="M144" s="63">
        <v>0</v>
      </c>
      <c r="N144" s="63">
        <v>0</v>
      </c>
      <c r="O144" s="63">
        <v>0</v>
      </c>
      <c r="P144" s="258">
        <v>0</v>
      </c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</row>
    <row r="145" spans="1:46" s="35" customFormat="1" x14ac:dyDescent="0.35">
      <c r="A145" s="81">
        <v>3294</v>
      </c>
      <c r="B145" s="37" t="s">
        <v>44</v>
      </c>
      <c r="C145" s="112">
        <v>1200</v>
      </c>
      <c r="D145" s="60">
        <v>0</v>
      </c>
      <c r="E145" s="60">
        <v>0</v>
      </c>
      <c r="F145" s="60">
        <v>0</v>
      </c>
      <c r="G145" s="106">
        <f>G146</f>
        <v>1200</v>
      </c>
      <c r="H145" s="60">
        <v>0</v>
      </c>
      <c r="I145" s="102">
        <v>0</v>
      </c>
      <c r="J145" s="60">
        <v>0</v>
      </c>
      <c r="K145" s="60">
        <v>0</v>
      </c>
      <c r="L145" s="60">
        <v>0</v>
      </c>
      <c r="M145" s="60">
        <v>0</v>
      </c>
      <c r="N145" s="60">
        <v>0</v>
      </c>
      <c r="O145" s="60">
        <v>0</v>
      </c>
      <c r="P145" s="267">
        <v>0</v>
      </c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</row>
    <row r="146" spans="1:46" x14ac:dyDescent="0.35">
      <c r="A146" s="82">
        <v>32941</v>
      </c>
      <c r="B146" s="39" t="s">
        <v>115</v>
      </c>
      <c r="C146" s="113">
        <v>1200</v>
      </c>
      <c r="D146" s="63">
        <v>0</v>
      </c>
      <c r="E146" s="63">
        <v>0</v>
      </c>
      <c r="F146" s="63">
        <v>0</v>
      </c>
      <c r="G146" s="107">
        <v>1200</v>
      </c>
      <c r="H146" s="63">
        <v>0</v>
      </c>
      <c r="I146" s="63">
        <v>0</v>
      </c>
      <c r="J146" s="63">
        <v>0</v>
      </c>
      <c r="K146" s="63">
        <v>0</v>
      </c>
      <c r="L146" s="63">
        <v>0</v>
      </c>
      <c r="M146" s="63">
        <v>0</v>
      </c>
      <c r="N146" s="63">
        <v>0</v>
      </c>
      <c r="O146" s="63">
        <v>0</v>
      </c>
      <c r="P146" s="258">
        <v>0</v>
      </c>
    </row>
    <row r="147" spans="1:46" s="35" customFormat="1" x14ac:dyDescent="0.35">
      <c r="A147" s="81">
        <v>3295</v>
      </c>
      <c r="B147" s="44" t="s">
        <v>53</v>
      </c>
      <c r="C147" s="112">
        <v>4700</v>
      </c>
      <c r="D147" s="60">
        <v>0</v>
      </c>
      <c r="E147" s="60">
        <v>0</v>
      </c>
      <c r="F147" s="60">
        <v>0</v>
      </c>
      <c r="G147" s="106">
        <f>G149+G151</f>
        <v>200</v>
      </c>
      <c r="H147" s="60">
        <v>0</v>
      </c>
      <c r="I147" s="102">
        <f>I150</f>
        <v>4500</v>
      </c>
      <c r="J147" s="60">
        <v>0</v>
      </c>
      <c r="K147" s="60">
        <v>0</v>
      </c>
      <c r="L147" s="60">
        <v>0</v>
      </c>
      <c r="M147" s="60">
        <v>0</v>
      </c>
      <c r="N147" s="60">
        <v>0</v>
      </c>
      <c r="O147" s="60">
        <v>0</v>
      </c>
      <c r="P147" s="267">
        <v>0</v>
      </c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</row>
    <row r="148" spans="1:46" s="30" customFormat="1" ht="17.25" customHeight="1" x14ac:dyDescent="0.35">
      <c r="A148" s="83">
        <v>32952</v>
      </c>
      <c r="B148" s="88" t="s">
        <v>155</v>
      </c>
      <c r="C148" s="113">
        <v>0</v>
      </c>
      <c r="D148" s="62">
        <v>0</v>
      </c>
      <c r="E148" s="62">
        <v>0</v>
      </c>
      <c r="F148" s="62">
        <v>0</v>
      </c>
      <c r="G148" s="108">
        <v>0</v>
      </c>
      <c r="H148" s="62">
        <v>0</v>
      </c>
      <c r="I148" s="103">
        <v>0</v>
      </c>
      <c r="J148" s="62">
        <v>0</v>
      </c>
      <c r="K148" s="62">
        <v>0</v>
      </c>
      <c r="L148" s="62">
        <v>0</v>
      </c>
      <c r="M148" s="62">
        <v>0</v>
      </c>
      <c r="N148" s="62">
        <v>0</v>
      </c>
      <c r="O148" s="62">
        <v>0</v>
      </c>
      <c r="P148" s="269">
        <v>0</v>
      </c>
    </row>
    <row r="149" spans="1:46" s="30" customFormat="1" x14ac:dyDescent="0.35">
      <c r="A149" s="83">
        <v>32953</v>
      </c>
      <c r="B149" s="88" t="s">
        <v>125</v>
      </c>
      <c r="C149" s="113">
        <v>100</v>
      </c>
      <c r="D149" s="62">
        <v>0</v>
      </c>
      <c r="E149" s="62">
        <v>0</v>
      </c>
      <c r="F149" s="62">
        <v>0</v>
      </c>
      <c r="G149" s="107">
        <v>100</v>
      </c>
      <c r="H149" s="62">
        <v>0</v>
      </c>
      <c r="I149" s="103">
        <v>0</v>
      </c>
      <c r="J149" s="62">
        <v>0</v>
      </c>
      <c r="K149" s="62">
        <v>0</v>
      </c>
      <c r="L149" s="62">
        <v>0</v>
      </c>
      <c r="M149" s="62">
        <v>0</v>
      </c>
      <c r="N149" s="62">
        <v>0</v>
      </c>
      <c r="O149" s="62">
        <v>0</v>
      </c>
      <c r="P149" s="269">
        <v>0</v>
      </c>
    </row>
    <row r="150" spans="1:46" s="30" customFormat="1" x14ac:dyDescent="0.35">
      <c r="A150" s="83">
        <v>32955</v>
      </c>
      <c r="B150" s="88" t="s">
        <v>143</v>
      </c>
      <c r="C150" s="113">
        <v>4500</v>
      </c>
      <c r="D150" s="62">
        <v>0</v>
      </c>
      <c r="E150" s="62">
        <v>0</v>
      </c>
      <c r="F150" s="62">
        <v>0</v>
      </c>
      <c r="G150" s="108">
        <v>0</v>
      </c>
      <c r="H150" s="62">
        <v>0</v>
      </c>
      <c r="I150" s="103">
        <v>4500</v>
      </c>
      <c r="J150" s="62">
        <v>0</v>
      </c>
      <c r="K150" s="62">
        <v>0</v>
      </c>
      <c r="L150" s="62">
        <v>0</v>
      </c>
      <c r="M150" s="62">
        <v>0</v>
      </c>
      <c r="N150" s="62">
        <v>0</v>
      </c>
      <c r="O150" s="62">
        <v>0</v>
      </c>
      <c r="P150" s="269">
        <v>0</v>
      </c>
    </row>
    <row r="151" spans="1:46" s="30" customFormat="1" x14ac:dyDescent="0.35">
      <c r="A151" s="83">
        <v>32959</v>
      </c>
      <c r="B151" s="88" t="s">
        <v>156</v>
      </c>
      <c r="C151" s="113">
        <v>100</v>
      </c>
      <c r="D151" s="62">
        <v>0</v>
      </c>
      <c r="E151" s="62">
        <v>0</v>
      </c>
      <c r="F151" s="62">
        <v>0</v>
      </c>
      <c r="G151" s="108">
        <v>100</v>
      </c>
      <c r="H151" s="62">
        <v>0</v>
      </c>
      <c r="I151" s="103">
        <v>0</v>
      </c>
      <c r="J151" s="62">
        <v>0</v>
      </c>
      <c r="K151" s="62">
        <v>0</v>
      </c>
      <c r="L151" s="62">
        <v>0</v>
      </c>
      <c r="M151" s="62">
        <v>0</v>
      </c>
      <c r="N151" s="62">
        <v>0</v>
      </c>
      <c r="O151" s="62">
        <v>0</v>
      </c>
      <c r="P151" s="269">
        <v>0</v>
      </c>
    </row>
    <row r="152" spans="1:46" s="35" customFormat="1" x14ac:dyDescent="0.35">
      <c r="A152" s="81">
        <v>3296</v>
      </c>
      <c r="B152" s="44" t="s">
        <v>157</v>
      </c>
      <c r="C152" s="112">
        <v>0</v>
      </c>
      <c r="D152" s="60">
        <v>0</v>
      </c>
      <c r="E152" s="60">
        <v>0</v>
      </c>
      <c r="F152" s="60">
        <v>0</v>
      </c>
      <c r="G152" s="106">
        <v>0</v>
      </c>
      <c r="H152" s="60">
        <v>0</v>
      </c>
      <c r="I152" s="102">
        <v>0</v>
      </c>
      <c r="J152" s="60">
        <v>0</v>
      </c>
      <c r="K152" s="60">
        <v>0</v>
      </c>
      <c r="L152" s="60">
        <v>0</v>
      </c>
      <c r="M152" s="60">
        <v>0</v>
      </c>
      <c r="N152" s="60">
        <v>0</v>
      </c>
      <c r="O152" s="60">
        <v>0</v>
      </c>
      <c r="P152" s="267">
        <v>0</v>
      </c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</row>
    <row r="153" spans="1:46" s="30" customFormat="1" ht="17.25" customHeight="1" x14ac:dyDescent="0.35">
      <c r="A153" s="83">
        <v>32961</v>
      </c>
      <c r="B153" s="88" t="s">
        <v>157</v>
      </c>
      <c r="C153" s="113">
        <v>0</v>
      </c>
      <c r="D153" s="62">
        <v>0</v>
      </c>
      <c r="E153" s="62">
        <v>0</v>
      </c>
      <c r="F153" s="62">
        <v>0</v>
      </c>
      <c r="G153" s="108">
        <v>0</v>
      </c>
      <c r="H153" s="62">
        <v>0</v>
      </c>
      <c r="I153" s="103">
        <v>0</v>
      </c>
      <c r="J153" s="62">
        <v>0</v>
      </c>
      <c r="K153" s="62">
        <v>0</v>
      </c>
      <c r="L153" s="62">
        <v>0</v>
      </c>
      <c r="M153" s="62">
        <v>0</v>
      </c>
      <c r="N153" s="62">
        <v>0</v>
      </c>
      <c r="O153" s="62">
        <v>0</v>
      </c>
      <c r="P153" s="269">
        <v>0</v>
      </c>
    </row>
    <row r="154" spans="1:46" s="35" customFormat="1" ht="35.4" x14ac:dyDescent="0.35">
      <c r="A154" s="81">
        <v>3299</v>
      </c>
      <c r="B154" s="37" t="s">
        <v>2</v>
      </c>
      <c r="C154" s="112">
        <v>800</v>
      </c>
      <c r="D154" s="60">
        <v>0</v>
      </c>
      <c r="E154" s="60">
        <v>0</v>
      </c>
      <c r="F154" s="60">
        <v>0</v>
      </c>
      <c r="G154" s="106">
        <f>G155+G156</f>
        <v>800</v>
      </c>
      <c r="H154" s="60">
        <v>0</v>
      </c>
      <c r="I154" s="102">
        <v>0</v>
      </c>
      <c r="J154" s="60">
        <v>0</v>
      </c>
      <c r="K154" s="60">
        <v>0</v>
      </c>
      <c r="L154" s="60">
        <v>0</v>
      </c>
      <c r="M154" s="60">
        <v>0</v>
      </c>
      <c r="N154" s="60">
        <v>0</v>
      </c>
      <c r="O154" s="60">
        <v>0</v>
      </c>
      <c r="P154" s="267">
        <v>0</v>
      </c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</row>
    <row r="155" spans="1:46" ht="36.75" customHeight="1" x14ac:dyDescent="0.35">
      <c r="A155" s="82">
        <v>32991</v>
      </c>
      <c r="B155" s="39" t="s">
        <v>117</v>
      </c>
      <c r="C155" s="113">
        <v>100</v>
      </c>
      <c r="D155" s="63">
        <v>0</v>
      </c>
      <c r="E155" s="63">
        <v>0</v>
      </c>
      <c r="F155" s="63">
        <v>0</v>
      </c>
      <c r="G155" s="107">
        <v>100</v>
      </c>
      <c r="H155" s="63">
        <v>0</v>
      </c>
      <c r="I155" s="63">
        <v>0</v>
      </c>
      <c r="J155" s="63">
        <v>0</v>
      </c>
      <c r="K155" s="63">
        <v>0</v>
      </c>
      <c r="L155" s="63">
        <v>0</v>
      </c>
      <c r="M155" s="63">
        <v>0</v>
      </c>
      <c r="N155" s="63">
        <v>0</v>
      </c>
      <c r="O155" s="63">
        <v>0</v>
      </c>
      <c r="P155" s="258">
        <v>0</v>
      </c>
    </row>
    <row r="156" spans="1:46" ht="36" thickBot="1" x14ac:dyDescent="0.4">
      <c r="A156" s="80">
        <v>32999</v>
      </c>
      <c r="B156" s="199" t="s">
        <v>2</v>
      </c>
      <c r="C156" s="111">
        <v>700</v>
      </c>
      <c r="D156" s="64">
        <v>0</v>
      </c>
      <c r="E156" s="64">
        <v>0</v>
      </c>
      <c r="F156" s="64">
        <v>0</v>
      </c>
      <c r="G156" s="109">
        <v>700</v>
      </c>
      <c r="H156" s="64">
        <v>0</v>
      </c>
      <c r="I156" s="64">
        <v>0</v>
      </c>
      <c r="J156" s="64">
        <v>0</v>
      </c>
      <c r="K156" s="64">
        <v>0</v>
      </c>
      <c r="L156" s="64">
        <v>0</v>
      </c>
      <c r="M156" s="64">
        <v>0</v>
      </c>
      <c r="N156" s="64">
        <v>0</v>
      </c>
      <c r="O156" s="64">
        <v>0</v>
      </c>
      <c r="P156" s="259">
        <v>0</v>
      </c>
    </row>
    <row r="157" spans="1:46" ht="18.600000000000001" thickBot="1" x14ac:dyDescent="0.4">
      <c r="A157" s="65">
        <v>34</v>
      </c>
      <c r="B157" s="66" t="s">
        <v>5</v>
      </c>
      <c r="C157" s="165">
        <v>1120</v>
      </c>
      <c r="D157" s="67">
        <v>0</v>
      </c>
      <c r="E157" s="67">
        <v>0</v>
      </c>
      <c r="F157" s="67">
        <v>0</v>
      </c>
      <c r="G157" s="166">
        <f>G158</f>
        <v>1120</v>
      </c>
      <c r="H157" s="67">
        <v>0</v>
      </c>
      <c r="I157" s="105">
        <v>0</v>
      </c>
      <c r="J157" s="67">
        <v>0</v>
      </c>
      <c r="K157" s="67">
        <v>0</v>
      </c>
      <c r="L157" s="67">
        <v>0</v>
      </c>
      <c r="M157" s="67">
        <v>0</v>
      </c>
      <c r="N157" s="67">
        <v>0</v>
      </c>
      <c r="O157" s="67">
        <v>0</v>
      </c>
      <c r="P157" s="256">
        <v>0</v>
      </c>
    </row>
    <row r="158" spans="1:46" s="31" customFormat="1" thickBot="1" x14ac:dyDescent="0.35">
      <c r="A158" s="65">
        <v>343</v>
      </c>
      <c r="B158" s="66" t="s">
        <v>6</v>
      </c>
      <c r="C158" s="165">
        <v>1120</v>
      </c>
      <c r="D158" s="67">
        <v>0</v>
      </c>
      <c r="E158" s="67">
        <v>0</v>
      </c>
      <c r="F158" s="67">
        <v>0</v>
      </c>
      <c r="G158" s="166">
        <f>G159+G162+G163</f>
        <v>1120</v>
      </c>
      <c r="H158" s="67">
        <v>0</v>
      </c>
      <c r="I158" s="105">
        <v>0</v>
      </c>
      <c r="J158" s="67">
        <v>0</v>
      </c>
      <c r="K158" s="67">
        <v>0</v>
      </c>
      <c r="L158" s="67">
        <v>0</v>
      </c>
      <c r="M158" s="67">
        <v>0</v>
      </c>
      <c r="N158" s="67">
        <v>0</v>
      </c>
      <c r="O158" s="67">
        <v>0</v>
      </c>
      <c r="P158" s="256">
        <v>0</v>
      </c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</row>
    <row r="159" spans="1:46" s="43" customFormat="1" ht="17.399999999999999" x14ac:dyDescent="0.3">
      <c r="A159" s="191">
        <v>3431</v>
      </c>
      <c r="B159" s="204" t="s">
        <v>45</v>
      </c>
      <c r="C159" s="193">
        <v>1050</v>
      </c>
      <c r="D159" s="202">
        <v>0</v>
      </c>
      <c r="E159" s="202">
        <v>0</v>
      </c>
      <c r="F159" s="202">
        <v>0</v>
      </c>
      <c r="G159" s="197">
        <f>G160+G161</f>
        <v>1050</v>
      </c>
      <c r="H159" s="202">
        <v>0</v>
      </c>
      <c r="I159" s="201">
        <v>0</v>
      </c>
      <c r="J159" s="202">
        <v>0</v>
      </c>
      <c r="K159" s="202">
        <v>0</v>
      </c>
      <c r="L159" s="202">
        <v>0</v>
      </c>
      <c r="M159" s="202">
        <v>0</v>
      </c>
      <c r="N159" s="202">
        <v>0</v>
      </c>
      <c r="O159" s="202">
        <v>0</v>
      </c>
      <c r="P159" s="268">
        <v>0</v>
      </c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</row>
    <row r="160" spans="1:46" s="31" customFormat="1" ht="17.399999999999999" x14ac:dyDescent="0.3">
      <c r="A160" s="82">
        <v>34311</v>
      </c>
      <c r="B160" s="38" t="s">
        <v>116</v>
      </c>
      <c r="C160" s="113">
        <v>1000</v>
      </c>
      <c r="D160" s="63">
        <v>0</v>
      </c>
      <c r="E160" s="63">
        <v>0</v>
      </c>
      <c r="F160" s="63">
        <v>0</v>
      </c>
      <c r="G160" s="107">
        <v>1000</v>
      </c>
      <c r="H160" s="63">
        <v>0</v>
      </c>
      <c r="I160" s="63">
        <v>0</v>
      </c>
      <c r="J160" s="63">
        <v>0</v>
      </c>
      <c r="K160" s="63">
        <v>0</v>
      </c>
      <c r="L160" s="63">
        <v>0</v>
      </c>
      <c r="M160" s="63">
        <v>0</v>
      </c>
      <c r="N160" s="63">
        <v>0</v>
      </c>
      <c r="O160" s="63">
        <v>0</v>
      </c>
      <c r="P160" s="258">
        <v>0</v>
      </c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</row>
    <row r="161" spans="1:46" s="31" customFormat="1" ht="17.399999999999999" x14ac:dyDescent="0.3">
      <c r="A161" s="82">
        <v>34312</v>
      </c>
      <c r="B161" s="38" t="s">
        <v>150</v>
      </c>
      <c r="C161" s="113">
        <v>50</v>
      </c>
      <c r="D161" s="63">
        <v>0</v>
      </c>
      <c r="E161" s="63">
        <v>0</v>
      </c>
      <c r="F161" s="63">
        <v>0</v>
      </c>
      <c r="G161" s="107">
        <v>50</v>
      </c>
      <c r="H161" s="63">
        <v>0</v>
      </c>
      <c r="I161" s="63">
        <v>0</v>
      </c>
      <c r="J161" s="63">
        <v>0</v>
      </c>
      <c r="K161" s="63">
        <v>0</v>
      </c>
      <c r="L161" s="63">
        <v>0</v>
      </c>
      <c r="M161" s="63">
        <v>0</v>
      </c>
      <c r="N161" s="63">
        <v>0</v>
      </c>
      <c r="O161" s="63">
        <v>0</v>
      </c>
      <c r="P161" s="258">
        <v>0</v>
      </c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</row>
    <row r="162" spans="1:46" s="43" customFormat="1" ht="17.399999999999999" x14ac:dyDescent="0.3">
      <c r="A162" s="81">
        <v>3432</v>
      </c>
      <c r="B162" s="36" t="s">
        <v>62</v>
      </c>
      <c r="C162" s="112">
        <v>20</v>
      </c>
      <c r="D162" s="60">
        <v>0</v>
      </c>
      <c r="E162" s="60">
        <v>0</v>
      </c>
      <c r="F162" s="60">
        <v>0</v>
      </c>
      <c r="G162" s="106">
        <v>20</v>
      </c>
      <c r="H162" s="60">
        <v>0</v>
      </c>
      <c r="I162" s="102">
        <v>0</v>
      </c>
      <c r="J162" s="60">
        <v>0</v>
      </c>
      <c r="K162" s="60">
        <v>0</v>
      </c>
      <c r="L162" s="60">
        <v>0</v>
      </c>
      <c r="M162" s="60">
        <v>0</v>
      </c>
      <c r="N162" s="60">
        <v>0</v>
      </c>
      <c r="O162" s="60">
        <v>0</v>
      </c>
      <c r="P162" s="267">
        <v>0</v>
      </c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</row>
    <row r="163" spans="1:46" s="43" customFormat="1" ht="17.399999999999999" x14ac:dyDescent="0.3">
      <c r="A163" s="81">
        <v>3433</v>
      </c>
      <c r="B163" s="36" t="s">
        <v>51</v>
      </c>
      <c r="C163" s="112">
        <v>50</v>
      </c>
      <c r="D163" s="60">
        <v>0</v>
      </c>
      <c r="E163" s="60">
        <v>0</v>
      </c>
      <c r="F163" s="60">
        <v>0</v>
      </c>
      <c r="G163" s="106">
        <f>G166</f>
        <v>50</v>
      </c>
      <c r="H163" s="60">
        <v>0</v>
      </c>
      <c r="I163" s="102">
        <v>0</v>
      </c>
      <c r="J163" s="60">
        <v>0</v>
      </c>
      <c r="K163" s="60">
        <v>0</v>
      </c>
      <c r="L163" s="60">
        <v>0</v>
      </c>
      <c r="M163" s="60">
        <v>0</v>
      </c>
      <c r="N163" s="60">
        <v>0</v>
      </c>
      <c r="O163" s="60">
        <v>0</v>
      </c>
      <c r="P163" s="267">
        <v>0</v>
      </c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</row>
    <row r="164" spans="1:46" s="32" customFormat="1" ht="17.399999999999999" x14ac:dyDescent="0.3">
      <c r="A164" s="83">
        <v>34331</v>
      </c>
      <c r="B164" s="40" t="s">
        <v>163</v>
      </c>
      <c r="C164" s="113">
        <v>0</v>
      </c>
      <c r="D164" s="62">
        <v>0</v>
      </c>
      <c r="E164" s="62">
        <v>0</v>
      </c>
      <c r="F164" s="62">
        <v>0</v>
      </c>
      <c r="G164" s="108">
        <v>0</v>
      </c>
      <c r="H164" s="62">
        <v>0</v>
      </c>
      <c r="I164" s="103">
        <v>0</v>
      </c>
      <c r="J164" s="62">
        <v>0</v>
      </c>
      <c r="K164" s="62">
        <v>0</v>
      </c>
      <c r="L164" s="62">
        <v>0</v>
      </c>
      <c r="M164" s="62">
        <v>0</v>
      </c>
      <c r="N164" s="62">
        <v>0</v>
      </c>
      <c r="O164" s="62">
        <v>0</v>
      </c>
      <c r="P164" s="269">
        <v>0</v>
      </c>
    </row>
    <row r="165" spans="1:46" s="32" customFormat="1" ht="17.399999999999999" x14ac:dyDescent="0.3">
      <c r="A165" s="83">
        <v>34332</v>
      </c>
      <c r="B165" s="40" t="s">
        <v>164</v>
      </c>
      <c r="C165" s="113">
        <v>0</v>
      </c>
      <c r="D165" s="62">
        <v>0</v>
      </c>
      <c r="E165" s="62">
        <v>0</v>
      </c>
      <c r="F165" s="62">
        <v>0</v>
      </c>
      <c r="G165" s="108">
        <v>0</v>
      </c>
      <c r="H165" s="62">
        <v>0</v>
      </c>
      <c r="I165" s="103">
        <v>0</v>
      </c>
      <c r="J165" s="62">
        <v>0</v>
      </c>
      <c r="K165" s="62">
        <v>0</v>
      </c>
      <c r="L165" s="62">
        <v>0</v>
      </c>
      <c r="M165" s="62">
        <v>0</v>
      </c>
      <c r="N165" s="62">
        <v>0</v>
      </c>
      <c r="O165" s="62">
        <v>0</v>
      </c>
      <c r="P165" s="269">
        <v>0</v>
      </c>
    </row>
    <row r="166" spans="1:46" s="30" customFormat="1" ht="18.600000000000001" thickBot="1" x14ac:dyDescent="0.4">
      <c r="A166" s="84">
        <v>34339</v>
      </c>
      <c r="B166" s="45" t="s">
        <v>165</v>
      </c>
      <c r="C166" s="111">
        <v>50</v>
      </c>
      <c r="D166" s="61">
        <v>0</v>
      </c>
      <c r="E166" s="61">
        <v>0</v>
      </c>
      <c r="F166" s="61">
        <v>0</v>
      </c>
      <c r="G166" s="168">
        <v>50</v>
      </c>
      <c r="H166" s="61">
        <v>0</v>
      </c>
      <c r="I166" s="101">
        <v>0</v>
      </c>
      <c r="J166" s="61">
        <v>0</v>
      </c>
      <c r="K166" s="61">
        <v>0</v>
      </c>
      <c r="L166" s="61">
        <v>0</v>
      </c>
      <c r="M166" s="61">
        <v>0</v>
      </c>
      <c r="N166" s="61">
        <v>0</v>
      </c>
      <c r="O166" s="61">
        <v>0</v>
      </c>
      <c r="P166" s="270">
        <v>0</v>
      </c>
    </row>
    <row r="167" spans="1:46" s="30" customFormat="1" ht="36.75" customHeight="1" thickBot="1" x14ac:dyDescent="0.4">
      <c r="A167" s="65">
        <v>372</v>
      </c>
      <c r="B167" s="198" t="s">
        <v>166</v>
      </c>
      <c r="C167" s="165">
        <v>500</v>
      </c>
      <c r="D167" s="67">
        <v>0</v>
      </c>
      <c r="E167" s="67">
        <v>0</v>
      </c>
      <c r="F167" s="67">
        <v>0</v>
      </c>
      <c r="G167" s="166">
        <v>0</v>
      </c>
      <c r="H167" s="67">
        <v>0</v>
      </c>
      <c r="I167" s="105">
        <f>I168</f>
        <v>500</v>
      </c>
      <c r="J167" s="67">
        <v>0</v>
      </c>
      <c r="K167" s="67">
        <v>0</v>
      </c>
      <c r="L167" s="67">
        <v>0</v>
      </c>
      <c r="M167" s="67">
        <v>0</v>
      </c>
      <c r="N167" s="67">
        <v>0</v>
      </c>
      <c r="O167" s="67">
        <v>0</v>
      </c>
      <c r="P167" s="256">
        <v>0</v>
      </c>
    </row>
    <row r="168" spans="1:46" s="30" customFormat="1" ht="36.75" customHeight="1" x14ac:dyDescent="0.35">
      <c r="A168" s="284">
        <v>3721</v>
      </c>
      <c r="B168" s="285" t="s">
        <v>192</v>
      </c>
      <c r="C168" s="286">
        <v>500</v>
      </c>
      <c r="D168" s="211">
        <v>0</v>
      </c>
      <c r="E168" s="211">
        <v>0</v>
      </c>
      <c r="F168" s="211">
        <v>0</v>
      </c>
      <c r="G168" s="287">
        <v>0</v>
      </c>
      <c r="H168" s="211">
        <v>0</v>
      </c>
      <c r="I168" s="288">
        <f>I169</f>
        <v>500</v>
      </c>
      <c r="J168" s="211">
        <v>0</v>
      </c>
      <c r="K168" s="211">
        <v>0</v>
      </c>
      <c r="L168" s="211">
        <v>0</v>
      </c>
      <c r="M168" s="211">
        <v>0</v>
      </c>
      <c r="N168" s="211">
        <v>0</v>
      </c>
      <c r="O168" s="211">
        <v>0</v>
      </c>
      <c r="P168" s="272">
        <v>0</v>
      </c>
    </row>
    <row r="169" spans="1:46" s="30" customFormat="1" ht="35.4" x14ac:dyDescent="0.35">
      <c r="A169" s="221">
        <v>37219</v>
      </c>
      <c r="B169" s="41" t="s">
        <v>193</v>
      </c>
      <c r="C169" s="222">
        <v>500</v>
      </c>
      <c r="D169" s="62">
        <v>0</v>
      </c>
      <c r="E169" s="62">
        <v>0</v>
      </c>
      <c r="F169" s="62">
        <v>0</v>
      </c>
      <c r="G169" s="223">
        <v>0</v>
      </c>
      <c r="H169" s="62">
        <v>0</v>
      </c>
      <c r="I169" s="224">
        <v>500</v>
      </c>
      <c r="J169" s="62">
        <v>0</v>
      </c>
      <c r="K169" s="62">
        <v>0</v>
      </c>
      <c r="L169" s="62">
        <v>0</v>
      </c>
      <c r="M169" s="62">
        <v>0</v>
      </c>
      <c r="N169" s="62">
        <v>0</v>
      </c>
      <c r="O169" s="62">
        <v>0</v>
      </c>
      <c r="P169" s="269">
        <v>0</v>
      </c>
    </row>
    <row r="170" spans="1:46" s="30" customFormat="1" x14ac:dyDescent="0.35">
      <c r="A170" s="81">
        <v>3722</v>
      </c>
      <c r="B170" s="36" t="s">
        <v>167</v>
      </c>
      <c r="C170" s="112">
        <v>0</v>
      </c>
      <c r="D170" s="60">
        <v>0</v>
      </c>
      <c r="E170" s="60">
        <v>0</v>
      </c>
      <c r="F170" s="60">
        <v>0</v>
      </c>
      <c r="G170" s="106">
        <v>0</v>
      </c>
      <c r="H170" s="60">
        <v>0</v>
      </c>
      <c r="I170" s="102">
        <v>0</v>
      </c>
      <c r="J170" s="60">
        <v>0</v>
      </c>
      <c r="K170" s="60">
        <v>0</v>
      </c>
      <c r="L170" s="60">
        <v>0</v>
      </c>
      <c r="M170" s="60">
        <v>0</v>
      </c>
      <c r="N170" s="60">
        <v>0</v>
      </c>
      <c r="O170" s="60">
        <v>0</v>
      </c>
      <c r="P170" s="267">
        <v>0</v>
      </c>
    </row>
    <row r="171" spans="1:46" s="30" customFormat="1" ht="36" thickBot="1" x14ac:dyDescent="0.4">
      <c r="A171" s="84">
        <v>37229</v>
      </c>
      <c r="B171" s="289" t="s">
        <v>168</v>
      </c>
      <c r="C171" s="111">
        <v>0</v>
      </c>
      <c r="D171" s="61">
        <v>0</v>
      </c>
      <c r="E171" s="61">
        <v>0</v>
      </c>
      <c r="F171" s="61">
        <v>0</v>
      </c>
      <c r="G171" s="168">
        <v>0</v>
      </c>
      <c r="H171" s="61">
        <v>0</v>
      </c>
      <c r="I171" s="101">
        <v>0</v>
      </c>
      <c r="J171" s="61">
        <v>0</v>
      </c>
      <c r="K171" s="61">
        <v>0</v>
      </c>
      <c r="L171" s="61">
        <v>0</v>
      </c>
      <c r="M171" s="61">
        <v>0</v>
      </c>
      <c r="N171" s="61">
        <v>0</v>
      </c>
      <c r="O171" s="61">
        <v>0</v>
      </c>
      <c r="P171" s="270">
        <v>0</v>
      </c>
    </row>
    <row r="172" spans="1:46" s="30" customFormat="1" ht="18.600000000000001" thickBot="1" x14ac:dyDescent="0.4">
      <c r="A172" s="65">
        <v>381</v>
      </c>
      <c r="B172" s="198" t="s">
        <v>225</v>
      </c>
      <c r="C172" s="165">
        <v>0</v>
      </c>
      <c r="D172" s="67">
        <v>0</v>
      </c>
      <c r="E172" s="67">
        <v>0</v>
      </c>
      <c r="F172" s="67">
        <v>0</v>
      </c>
      <c r="G172" s="166">
        <v>0</v>
      </c>
      <c r="H172" s="67">
        <v>0</v>
      </c>
      <c r="I172" s="105">
        <v>0</v>
      </c>
      <c r="J172" s="67">
        <v>0</v>
      </c>
      <c r="K172" s="67">
        <v>0</v>
      </c>
      <c r="L172" s="67">
        <v>0</v>
      </c>
      <c r="M172" s="67">
        <v>0</v>
      </c>
      <c r="N172" s="67">
        <v>0</v>
      </c>
      <c r="O172" s="67">
        <v>0</v>
      </c>
      <c r="P172" s="256">
        <v>0</v>
      </c>
    </row>
    <row r="173" spans="1:46" s="30" customFormat="1" x14ac:dyDescent="0.35">
      <c r="A173" s="284">
        <v>3812</v>
      </c>
      <c r="B173" s="285" t="s">
        <v>226</v>
      </c>
      <c r="C173" s="286">
        <v>0</v>
      </c>
      <c r="D173" s="211">
        <v>0</v>
      </c>
      <c r="E173" s="211">
        <v>0</v>
      </c>
      <c r="F173" s="211">
        <v>0</v>
      </c>
      <c r="G173" s="287">
        <v>0</v>
      </c>
      <c r="H173" s="211">
        <v>0</v>
      </c>
      <c r="I173" s="288">
        <v>0</v>
      </c>
      <c r="J173" s="211">
        <v>0</v>
      </c>
      <c r="K173" s="211">
        <v>0</v>
      </c>
      <c r="L173" s="211">
        <v>0</v>
      </c>
      <c r="M173" s="211">
        <v>0</v>
      </c>
      <c r="N173" s="211">
        <v>0</v>
      </c>
      <c r="O173" s="211">
        <v>0</v>
      </c>
      <c r="P173" s="272">
        <v>0</v>
      </c>
    </row>
    <row r="174" spans="1:46" s="30" customFormat="1" ht="22.5" customHeight="1" x14ac:dyDescent="0.35">
      <c r="A174" s="221">
        <v>38129</v>
      </c>
      <c r="B174" s="41" t="s">
        <v>227</v>
      </c>
      <c r="C174" s="222">
        <v>0</v>
      </c>
      <c r="D174" s="62">
        <v>0</v>
      </c>
      <c r="E174" s="62">
        <v>0</v>
      </c>
      <c r="F174" s="62">
        <v>0</v>
      </c>
      <c r="G174" s="223">
        <v>0</v>
      </c>
      <c r="H174" s="62">
        <v>0</v>
      </c>
      <c r="I174" s="224">
        <v>0</v>
      </c>
      <c r="J174" s="62">
        <v>0</v>
      </c>
      <c r="K174" s="62">
        <v>0</v>
      </c>
      <c r="L174" s="62">
        <v>0</v>
      </c>
      <c r="M174" s="62">
        <v>0</v>
      </c>
      <c r="N174" s="62">
        <v>0</v>
      </c>
      <c r="O174" s="62">
        <v>0</v>
      </c>
      <c r="P174" s="269">
        <v>0</v>
      </c>
    </row>
    <row r="175" spans="1:46" ht="18.600000000000001" thickBot="1" x14ac:dyDescent="0.4">
      <c r="A175" s="290">
        <v>4</v>
      </c>
      <c r="B175" s="291"/>
      <c r="C175" s="292">
        <v>6900</v>
      </c>
      <c r="D175" s="293">
        <v>0</v>
      </c>
      <c r="E175" s="294">
        <v>0</v>
      </c>
      <c r="F175" s="293">
        <v>0</v>
      </c>
      <c r="G175" s="295">
        <f>G176+G180</f>
        <v>6400</v>
      </c>
      <c r="H175" s="296">
        <v>0</v>
      </c>
      <c r="I175" s="294">
        <f>I180</f>
        <v>500</v>
      </c>
      <c r="J175" s="296">
        <v>0</v>
      </c>
      <c r="K175" s="296">
        <v>0</v>
      </c>
      <c r="L175" s="296">
        <v>0</v>
      </c>
      <c r="M175" s="296">
        <v>0</v>
      </c>
      <c r="N175" s="296">
        <v>0</v>
      </c>
      <c r="O175" s="296">
        <v>0</v>
      </c>
      <c r="P175" s="297">
        <v>0</v>
      </c>
    </row>
    <row r="176" spans="1:46" ht="53.4" thickBot="1" x14ac:dyDescent="0.4">
      <c r="A176" s="65">
        <v>41</v>
      </c>
      <c r="B176" s="164" t="s">
        <v>61</v>
      </c>
      <c r="C176" s="165">
        <v>700</v>
      </c>
      <c r="D176" s="67">
        <v>0</v>
      </c>
      <c r="E176" s="105">
        <v>0</v>
      </c>
      <c r="F176" s="67">
        <v>0</v>
      </c>
      <c r="G176" s="166">
        <f>G179</f>
        <v>700</v>
      </c>
      <c r="H176" s="67">
        <v>0</v>
      </c>
      <c r="I176" s="105">
        <v>0</v>
      </c>
      <c r="J176" s="67">
        <v>0</v>
      </c>
      <c r="K176" s="67">
        <v>0</v>
      </c>
      <c r="L176" s="67">
        <v>0</v>
      </c>
      <c r="M176" s="67">
        <v>0</v>
      </c>
      <c r="N176" s="67">
        <v>0</v>
      </c>
      <c r="O176" s="67">
        <v>0</v>
      </c>
      <c r="P176" s="256">
        <v>0</v>
      </c>
    </row>
    <row r="177" spans="1:46" ht="18.600000000000001" thickBot="1" x14ac:dyDescent="0.4">
      <c r="A177" s="65">
        <v>412</v>
      </c>
      <c r="B177" s="304" t="s">
        <v>60</v>
      </c>
      <c r="C177" s="165">
        <v>700</v>
      </c>
      <c r="D177" s="67">
        <v>0</v>
      </c>
      <c r="E177" s="105">
        <v>0</v>
      </c>
      <c r="F177" s="67">
        <v>0</v>
      </c>
      <c r="G177" s="166">
        <f>G179</f>
        <v>700</v>
      </c>
      <c r="H177" s="67">
        <v>0</v>
      </c>
      <c r="I177" s="105">
        <v>0</v>
      </c>
      <c r="J177" s="67">
        <v>0</v>
      </c>
      <c r="K177" s="67">
        <v>0</v>
      </c>
      <c r="L177" s="67">
        <v>0</v>
      </c>
      <c r="M177" s="67">
        <v>0</v>
      </c>
      <c r="N177" s="67">
        <v>0</v>
      </c>
      <c r="O177" s="67">
        <v>0</v>
      </c>
      <c r="P177" s="256">
        <v>0</v>
      </c>
    </row>
    <row r="178" spans="1:46" x14ac:dyDescent="0.35">
      <c r="A178" s="187">
        <v>41231</v>
      </c>
      <c r="B178" s="298" t="s">
        <v>153</v>
      </c>
      <c r="C178" s="299">
        <v>0</v>
      </c>
      <c r="D178" s="300">
        <v>0</v>
      </c>
      <c r="E178" s="301">
        <v>0</v>
      </c>
      <c r="F178" s="300">
        <v>0</v>
      </c>
      <c r="G178" s="302">
        <v>0</v>
      </c>
      <c r="H178" s="300">
        <v>0</v>
      </c>
      <c r="I178" s="301">
        <v>0</v>
      </c>
      <c r="J178" s="300">
        <v>0</v>
      </c>
      <c r="K178" s="300">
        <v>0</v>
      </c>
      <c r="L178" s="300">
        <v>0</v>
      </c>
      <c r="M178" s="300">
        <v>0</v>
      </c>
      <c r="N178" s="300">
        <v>0</v>
      </c>
      <c r="O178" s="300">
        <v>0</v>
      </c>
      <c r="P178" s="303">
        <v>0</v>
      </c>
    </row>
    <row r="179" spans="1:46" ht="18.600000000000001" thickBot="1" x14ac:dyDescent="0.4">
      <c r="A179" s="84">
        <v>41249</v>
      </c>
      <c r="B179" s="45" t="s">
        <v>228</v>
      </c>
      <c r="C179" s="305">
        <v>700</v>
      </c>
      <c r="D179" s="61">
        <v>0</v>
      </c>
      <c r="E179" s="101">
        <v>0</v>
      </c>
      <c r="F179" s="61">
        <v>0</v>
      </c>
      <c r="G179" s="109">
        <v>700</v>
      </c>
      <c r="H179" s="61">
        <v>0</v>
      </c>
      <c r="I179" s="101">
        <v>0</v>
      </c>
      <c r="J179" s="61">
        <v>0</v>
      </c>
      <c r="K179" s="61">
        <v>0</v>
      </c>
      <c r="L179" s="61">
        <v>0</v>
      </c>
      <c r="M179" s="61">
        <v>0</v>
      </c>
      <c r="N179" s="61">
        <v>0</v>
      </c>
      <c r="O179" s="61">
        <v>0</v>
      </c>
      <c r="P179" s="270">
        <v>0</v>
      </c>
    </row>
    <row r="180" spans="1:46" ht="53.4" thickBot="1" x14ac:dyDescent="0.4">
      <c r="A180" s="65">
        <v>42</v>
      </c>
      <c r="B180" s="306" t="s">
        <v>19</v>
      </c>
      <c r="C180" s="165">
        <v>6200</v>
      </c>
      <c r="D180" s="67">
        <v>0</v>
      </c>
      <c r="E180" s="105">
        <v>0</v>
      </c>
      <c r="F180" s="67">
        <v>0</v>
      </c>
      <c r="G180" s="166">
        <f>G181+G198</f>
        <v>5700</v>
      </c>
      <c r="H180" s="67">
        <v>0</v>
      </c>
      <c r="I180" s="105">
        <f>I198</f>
        <v>500</v>
      </c>
      <c r="J180" s="67">
        <v>0</v>
      </c>
      <c r="K180" s="67">
        <v>0</v>
      </c>
      <c r="L180" s="67">
        <v>0</v>
      </c>
      <c r="M180" s="67">
        <v>0</v>
      </c>
      <c r="N180" s="67">
        <v>0</v>
      </c>
      <c r="O180" s="67">
        <v>0</v>
      </c>
      <c r="P180" s="256">
        <v>0</v>
      </c>
    </row>
    <row r="181" spans="1:46" s="31" customFormat="1" thickBot="1" x14ac:dyDescent="0.35">
      <c r="A181" s="65">
        <v>422</v>
      </c>
      <c r="B181" s="208" t="s">
        <v>20</v>
      </c>
      <c r="C181" s="165">
        <v>5500</v>
      </c>
      <c r="D181" s="67">
        <v>0</v>
      </c>
      <c r="E181" s="105">
        <v>0</v>
      </c>
      <c r="F181" s="67">
        <v>0</v>
      </c>
      <c r="G181" s="166">
        <f>G194+G182+G186</f>
        <v>5500</v>
      </c>
      <c r="H181" s="67">
        <v>0</v>
      </c>
      <c r="I181" s="105">
        <v>0</v>
      </c>
      <c r="J181" s="67">
        <v>0</v>
      </c>
      <c r="K181" s="67">
        <v>0</v>
      </c>
      <c r="L181" s="67">
        <v>0</v>
      </c>
      <c r="M181" s="67">
        <v>0</v>
      </c>
      <c r="N181" s="67">
        <v>0</v>
      </c>
      <c r="O181" s="67">
        <v>0</v>
      </c>
      <c r="P181" s="256">
        <v>0</v>
      </c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</row>
    <row r="182" spans="1:46" s="35" customFormat="1" x14ac:dyDescent="0.35">
      <c r="A182" s="191">
        <v>4221</v>
      </c>
      <c r="B182" s="207" t="s">
        <v>46</v>
      </c>
      <c r="C182" s="193">
        <v>300</v>
      </c>
      <c r="D182" s="202">
        <v>0</v>
      </c>
      <c r="E182" s="201">
        <v>0</v>
      </c>
      <c r="F182" s="202">
        <v>0</v>
      </c>
      <c r="G182" s="197">
        <f>G184</f>
        <v>300</v>
      </c>
      <c r="H182" s="202">
        <v>0</v>
      </c>
      <c r="I182" s="201">
        <v>0</v>
      </c>
      <c r="J182" s="202">
        <v>0</v>
      </c>
      <c r="K182" s="202">
        <v>0</v>
      </c>
      <c r="L182" s="202">
        <v>0</v>
      </c>
      <c r="M182" s="202">
        <v>0</v>
      </c>
      <c r="N182" s="202">
        <v>0</v>
      </c>
      <c r="O182" s="202">
        <v>0</v>
      </c>
      <c r="P182" s="268">
        <v>0</v>
      </c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</row>
    <row r="183" spans="1:46" x14ac:dyDescent="0.35">
      <c r="A183" s="89">
        <v>42211</v>
      </c>
      <c r="B183" s="90" t="s">
        <v>120</v>
      </c>
      <c r="C183" s="113">
        <v>0</v>
      </c>
      <c r="D183" s="87">
        <v>0</v>
      </c>
      <c r="E183" s="87">
        <v>0</v>
      </c>
      <c r="F183" s="87">
        <v>0</v>
      </c>
      <c r="G183" s="107">
        <v>0</v>
      </c>
      <c r="H183" s="63">
        <v>0</v>
      </c>
      <c r="I183" s="87">
        <v>0</v>
      </c>
      <c r="J183" s="63">
        <v>0</v>
      </c>
      <c r="K183" s="63">
        <v>0</v>
      </c>
      <c r="L183" s="63">
        <v>0</v>
      </c>
      <c r="M183" s="63">
        <v>0</v>
      </c>
      <c r="N183" s="63">
        <v>0</v>
      </c>
      <c r="O183" s="63">
        <v>0</v>
      </c>
      <c r="P183" s="258">
        <v>0</v>
      </c>
    </row>
    <row r="184" spans="1:46" x14ac:dyDescent="0.35">
      <c r="A184" s="89">
        <v>42212</v>
      </c>
      <c r="B184" s="90" t="s">
        <v>138</v>
      </c>
      <c r="C184" s="113">
        <v>300</v>
      </c>
      <c r="D184" s="87">
        <v>0</v>
      </c>
      <c r="E184" s="87">
        <v>0</v>
      </c>
      <c r="F184" s="87">
        <v>0</v>
      </c>
      <c r="G184" s="107">
        <v>300</v>
      </c>
      <c r="H184" s="63">
        <v>0</v>
      </c>
      <c r="I184" s="87">
        <v>0</v>
      </c>
      <c r="J184" s="63">
        <v>0</v>
      </c>
      <c r="K184" s="63">
        <v>0</v>
      </c>
      <c r="L184" s="63">
        <v>0</v>
      </c>
      <c r="M184" s="63">
        <v>0</v>
      </c>
      <c r="N184" s="63">
        <v>0</v>
      </c>
      <c r="O184" s="63">
        <v>0</v>
      </c>
      <c r="P184" s="258">
        <v>0</v>
      </c>
    </row>
    <row r="185" spans="1:46" x14ac:dyDescent="0.35">
      <c r="A185" s="89">
        <v>42219</v>
      </c>
      <c r="B185" s="90" t="s">
        <v>121</v>
      </c>
      <c r="C185" s="113">
        <v>0</v>
      </c>
      <c r="D185" s="87">
        <v>0</v>
      </c>
      <c r="E185" s="87">
        <v>0</v>
      </c>
      <c r="F185" s="87">
        <v>0</v>
      </c>
      <c r="G185" s="107">
        <v>0</v>
      </c>
      <c r="H185" s="63">
        <v>0</v>
      </c>
      <c r="I185" s="87">
        <v>0</v>
      </c>
      <c r="J185" s="63">
        <v>0</v>
      </c>
      <c r="K185" s="63">
        <v>0</v>
      </c>
      <c r="L185" s="63">
        <v>0</v>
      </c>
      <c r="M185" s="63">
        <v>0</v>
      </c>
      <c r="N185" s="63">
        <v>0</v>
      </c>
      <c r="O185" s="63">
        <v>0</v>
      </c>
      <c r="P185" s="258">
        <v>0</v>
      </c>
    </row>
    <row r="186" spans="1:46" s="35" customFormat="1" x14ac:dyDescent="0.35">
      <c r="A186" s="81">
        <v>4222</v>
      </c>
      <c r="B186" s="46" t="s">
        <v>47</v>
      </c>
      <c r="C186" s="112">
        <v>200</v>
      </c>
      <c r="D186" s="60">
        <v>0</v>
      </c>
      <c r="E186" s="102">
        <v>0</v>
      </c>
      <c r="F186" s="60">
        <v>0</v>
      </c>
      <c r="G186" s="106">
        <f>G189</f>
        <v>200</v>
      </c>
      <c r="H186" s="60">
        <v>0</v>
      </c>
      <c r="I186" s="102">
        <v>0</v>
      </c>
      <c r="J186" s="60">
        <v>0</v>
      </c>
      <c r="K186" s="60">
        <v>0</v>
      </c>
      <c r="L186" s="60">
        <v>0</v>
      </c>
      <c r="M186" s="60">
        <v>0</v>
      </c>
      <c r="N186" s="60">
        <v>0</v>
      </c>
      <c r="O186" s="60">
        <v>0</v>
      </c>
      <c r="P186" s="267">
        <v>0</v>
      </c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</row>
    <row r="187" spans="1:46" s="30" customFormat="1" x14ac:dyDescent="0.35">
      <c r="A187" s="83">
        <v>42221</v>
      </c>
      <c r="B187" s="47" t="s">
        <v>144</v>
      </c>
      <c r="C187" s="113">
        <v>0</v>
      </c>
      <c r="D187" s="62">
        <v>0</v>
      </c>
      <c r="E187" s="103">
        <v>0</v>
      </c>
      <c r="F187" s="62">
        <v>0</v>
      </c>
      <c r="G187" s="108">
        <v>0</v>
      </c>
      <c r="H187" s="62">
        <v>0</v>
      </c>
      <c r="I187" s="103">
        <v>0</v>
      </c>
      <c r="J187" s="62">
        <v>0</v>
      </c>
      <c r="K187" s="62">
        <v>0</v>
      </c>
      <c r="L187" s="62">
        <v>0</v>
      </c>
      <c r="M187" s="62">
        <v>0</v>
      </c>
      <c r="N187" s="62">
        <v>0</v>
      </c>
      <c r="O187" s="62">
        <v>0</v>
      </c>
      <c r="P187" s="269">
        <v>0</v>
      </c>
    </row>
    <row r="188" spans="1:46" s="30" customFormat="1" x14ac:dyDescent="0.35">
      <c r="A188" s="83">
        <v>42222</v>
      </c>
      <c r="B188" s="47" t="s">
        <v>142</v>
      </c>
      <c r="C188" s="113">
        <v>0</v>
      </c>
      <c r="D188" s="62">
        <v>0</v>
      </c>
      <c r="E188" s="103">
        <v>0</v>
      </c>
      <c r="F188" s="62">
        <v>0</v>
      </c>
      <c r="G188" s="107">
        <v>0</v>
      </c>
      <c r="H188" s="62">
        <v>0</v>
      </c>
      <c r="I188" s="103">
        <v>0</v>
      </c>
      <c r="J188" s="62">
        <v>0</v>
      </c>
      <c r="K188" s="62">
        <v>0</v>
      </c>
      <c r="L188" s="62">
        <v>0</v>
      </c>
      <c r="M188" s="62">
        <v>0</v>
      </c>
      <c r="N188" s="62">
        <v>0</v>
      </c>
      <c r="O188" s="62">
        <v>0</v>
      </c>
      <c r="P188" s="269">
        <v>0</v>
      </c>
    </row>
    <row r="189" spans="1:46" s="30" customFormat="1" x14ac:dyDescent="0.35">
      <c r="A189" s="83">
        <v>42229</v>
      </c>
      <c r="B189" s="47" t="s">
        <v>145</v>
      </c>
      <c r="C189" s="113">
        <v>200</v>
      </c>
      <c r="D189" s="62">
        <v>0</v>
      </c>
      <c r="E189" s="103">
        <v>0</v>
      </c>
      <c r="F189" s="62">
        <v>0</v>
      </c>
      <c r="G189" s="108">
        <v>200</v>
      </c>
      <c r="H189" s="62">
        <v>0</v>
      </c>
      <c r="I189" s="103">
        <v>0</v>
      </c>
      <c r="J189" s="62">
        <v>0</v>
      </c>
      <c r="K189" s="62">
        <v>0</v>
      </c>
      <c r="L189" s="62">
        <v>0</v>
      </c>
      <c r="M189" s="62">
        <v>0</v>
      </c>
      <c r="N189" s="62">
        <v>0</v>
      </c>
      <c r="O189" s="62">
        <v>0</v>
      </c>
      <c r="P189" s="269">
        <v>0</v>
      </c>
    </row>
    <row r="190" spans="1:46" s="35" customFormat="1" x14ac:dyDescent="0.35">
      <c r="A190" s="81">
        <v>4223</v>
      </c>
      <c r="B190" s="46" t="s">
        <v>54</v>
      </c>
      <c r="C190" s="112">
        <v>0</v>
      </c>
      <c r="D190" s="60">
        <v>0</v>
      </c>
      <c r="E190" s="102">
        <v>0</v>
      </c>
      <c r="F190" s="60">
        <v>0</v>
      </c>
      <c r="G190" s="106">
        <v>0</v>
      </c>
      <c r="H190" s="60">
        <v>0</v>
      </c>
      <c r="I190" s="102">
        <v>0</v>
      </c>
      <c r="J190" s="60">
        <v>0</v>
      </c>
      <c r="K190" s="60">
        <v>0</v>
      </c>
      <c r="L190" s="60">
        <v>0</v>
      </c>
      <c r="M190" s="60">
        <v>0</v>
      </c>
      <c r="N190" s="60">
        <v>0</v>
      </c>
      <c r="O190" s="60">
        <v>0</v>
      </c>
      <c r="P190" s="267">
        <v>0</v>
      </c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</row>
    <row r="191" spans="1:46" s="30" customFormat="1" x14ac:dyDescent="0.35">
      <c r="A191" s="83">
        <v>42231</v>
      </c>
      <c r="B191" s="47" t="s">
        <v>139</v>
      </c>
      <c r="C191" s="113">
        <v>0</v>
      </c>
      <c r="D191" s="62">
        <v>0</v>
      </c>
      <c r="E191" s="103">
        <v>0</v>
      </c>
      <c r="F191" s="62">
        <v>0</v>
      </c>
      <c r="G191" s="107">
        <v>0</v>
      </c>
      <c r="H191" s="62">
        <v>0</v>
      </c>
      <c r="I191" s="103">
        <v>0</v>
      </c>
      <c r="J191" s="62">
        <v>0</v>
      </c>
      <c r="K191" s="62">
        <v>0</v>
      </c>
      <c r="L191" s="62">
        <v>0</v>
      </c>
      <c r="M191" s="62">
        <v>0</v>
      </c>
      <c r="N191" s="62">
        <v>0</v>
      </c>
      <c r="O191" s="62">
        <v>0</v>
      </c>
      <c r="P191" s="269">
        <v>0</v>
      </c>
    </row>
    <row r="192" spans="1:46" s="30" customFormat="1" x14ac:dyDescent="0.35">
      <c r="A192" s="83">
        <v>42232</v>
      </c>
      <c r="B192" s="47" t="s">
        <v>146</v>
      </c>
      <c r="C192" s="113">
        <v>0</v>
      </c>
      <c r="D192" s="62">
        <v>0</v>
      </c>
      <c r="E192" s="103">
        <v>0</v>
      </c>
      <c r="F192" s="62">
        <v>0</v>
      </c>
      <c r="G192" s="107">
        <v>0</v>
      </c>
      <c r="H192" s="62">
        <v>0</v>
      </c>
      <c r="I192" s="103">
        <v>0</v>
      </c>
      <c r="J192" s="62">
        <v>0</v>
      </c>
      <c r="K192" s="62">
        <v>0</v>
      </c>
      <c r="L192" s="62">
        <v>0</v>
      </c>
      <c r="M192" s="62">
        <v>0</v>
      </c>
      <c r="N192" s="62">
        <v>0</v>
      </c>
      <c r="O192" s="62">
        <v>0</v>
      </c>
      <c r="P192" s="269">
        <v>0</v>
      </c>
    </row>
    <row r="193" spans="1:46" x14ac:dyDescent="0.35">
      <c r="A193" s="89">
        <v>42239</v>
      </c>
      <c r="B193" s="90" t="s">
        <v>122</v>
      </c>
      <c r="C193" s="113">
        <v>0</v>
      </c>
      <c r="D193" s="87">
        <v>0</v>
      </c>
      <c r="E193" s="87">
        <v>0</v>
      </c>
      <c r="F193" s="87">
        <v>0</v>
      </c>
      <c r="G193" s="107">
        <v>0</v>
      </c>
      <c r="H193" s="63">
        <v>0</v>
      </c>
      <c r="I193" s="87">
        <v>0</v>
      </c>
      <c r="J193" s="63">
        <v>0</v>
      </c>
      <c r="K193" s="63">
        <v>0</v>
      </c>
      <c r="L193" s="63">
        <v>0</v>
      </c>
      <c r="M193" s="63">
        <v>0</v>
      </c>
      <c r="N193" s="63">
        <v>0</v>
      </c>
      <c r="O193" s="63">
        <v>0</v>
      </c>
      <c r="P193" s="258">
        <v>0</v>
      </c>
    </row>
    <row r="194" spans="1:46" s="35" customFormat="1" x14ac:dyDescent="0.35">
      <c r="A194" s="81">
        <v>4226</v>
      </c>
      <c r="B194" s="46" t="s">
        <v>48</v>
      </c>
      <c r="C194" s="112">
        <v>5000</v>
      </c>
      <c r="D194" s="60">
        <v>0</v>
      </c>
      <c r="E194" s="102">
        <v>0</v>
      </c>
      <c r="F194" s="60">
        <v>0</v>
      </c>
      <c r="G194" s="106">
        <f>G195</f>
        <v>5000</v>
      </c>
      <c r="H194" s="60">
        <v>0</v>
      </c>
      <c r="I194" s="102">
        <v>0</v>
      </c>
      <c r="J194" s="60">
        <v>0</v>
      </c>
      <c r="K194" s="60">
        <v>0</v>
      </c>
      <c r="L194" s="60">
        <v>0</v>
      </c>
      <c r="M194" s="60">
        <v>0</v>
      </c>
      <c r="N194" s="60">
        <v>0</v>
      </c>
      <c r="O194" s="60">
        <v>0</v>
      </c>
      <c r="P194" s="267">
        <v>0</v>
      </c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</row>
    <row r="195" spans="1:46" x14ac:dyDescent="0.35">
      <c r="A195" s="89">
        <v>42262</v>
      </c>
      <c r="B195" s="90" t="s">
        <v>123</v>
      </c>
      <c r="C195" s="113">
        <v>5000</v>
      </c>
      <c r="D195" s="87">
        <v>0</v>
      </c>
      <c r="E195" s="87">
        <v>0</v>
      </c>
      <c r="F195" s="87">
        <v>0</v>
      </c>
      <c r="G195" s="107">
        <v>5000</v>
      </c>
      <c r="H195" s="63">
        <v>0</v>
      </c>
      <c r="I195" s="87">
        <v>0</v>
      </c>
      <c r="J195" s="63">
        <v>0</v>
      </c>
      <c r="K195" s="63">
        <v>0</v>
      </c>
      <c r="L195" s="63">
        <v>0</v>
      </c>
      <c r="M195" s="63">
        <v>0</v>
      </c>
      <c r="N195" s="63">
        <v>0</v>
      </c>
      <c r="O195" s="63">
        <v>0</v>
      </c>
      <c r="P195" s="258">
        <v>0</v>
      </c>
    </row>
    <row r="196" spans="1:46" s="35" customFormat="1" x14ac:dyDescent="0.35">
      <c r="A196" s="81">
        <v>4227</v>
      </c>
      <c r="B196" s="46" t="s">
        <v>49</v>
      </c>
      <c r="C196" s="112">
        <v>0</v>
      </c>
      <c r="D196" s="60">
        <v>0</v>
      </c>
      <c r="E196" s="102">
        <v>0</v>
      </c>
      <c r="F196" s="60">
        <v>0</v>
      </c>
      <c r="G196" s="106">
        <v>0</v>
      </c>
      <c r="H196" s="60">
        <v>0</v>
      </c>
      <c r="I196" s="102">
        <v>0</v>
      </c>
      <c r="J196" s="60">
        <v>0</v>
      </c>
      <c r="K196" s="60">
        <v>0</v>
      </c>
      <c r="L196" s="60">
        <v>0</v>
      </c>
      <c r="M196" s="60">
        <v>0</v>
      </c>
      <c r="N196" s="60">
        <v>0</v>
      </c>
      <c r="O196" s="60">
        <v>0</v>
      </c>
      <c r="P196" s="267">
        <v>0</v>
      </c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</row>
    <row r="197" spans="1:46" s="35" customFormat="1" ht="18.600000000000001" thickBot="1" x14ac:dyDescent="0.4">
      <c r="A197" s="84">
        <v>42273</v>
      </c>
      <c r="B197" s="209" t="s">
        <v>154</v>
      </c>
      <c r="C197" s="111">
        <v>0</v>
      </c>
      <c r="D197" s="61">
        <v>0</v>
      </c>
      <c r="E197" s="101">
        <v>0</v>
      </c>
      <c r="F197" s="61">
        <v>0</v>
      </c>
      <c r="G197" s="168">
        <v>0</v>
      </c>
      <c r="H197" s="61">
        <v>0</v>
      </c>
      <c r="I197" s="101">
        <v>0</v>
      </c>
      <c r="J197" s="61">
        <v>0</v>
      </c>
      <c r="K197" s="61">
        <v>0</v>
      </c>
      <c r="L197" s="61">
        <v>0</v>
      </c>
      <c r="M197" s="61">
        <v>0</v>
      </c>
      <c r="N197" s="61">
        <v>0</v>
      </c>
      <c r="O197" s="61">
        <v>0</v>
      </c>
      <c r="P197" s="270">
        <v>0</v>
      </c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</row>
    <row r="198" spans="1:46" s="31" customFormat="1" thickBot="1" x14ac:dyDescent="0.35">
      <c r="A198" s="65">
        <v>424</v>
      </c>
      <c r="B198" s="208" t="s">
        <v>21</v>
      </c>
      <c r="C198" s="165">
        <v>700</v>
      </c>
      <c r="D198" s="67">
        <v>0</v>
      </c>
      <c r="E198" s="105">
        <v>0</v>
      </c>
      <c r="F198" s="67">
        <v>0</v>
      </c>
      <c r="G198" s="166">
        <f>G199</f>
        <v>200</v>
      </c>
      <c r="H198" s="67">
        <v>0</v>
      </c>
      <c r="I198" s="105">
        <f>I199</f>
        <v>500</v>
      </c>
      <c r="J198" s="67">
        <v>0</v>
      </c>
      <c r="K198" s="67">
        <v>0</v>
      </c>
      <c r="L198" s="67">
        <v>0</v>
      </c>
      <c r="M198" s="67">
        <v>0</v>
      </c>
      <c r="N198" s="67">
        <v>0</v>
      </c>
      <c r="O198" s="67">
        <v>0</v>
      </c>
      <c r="P198" s="256">
        <v>0</v>
      </c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</row>
    <row r="199" spans="1:46" s="43" customFormat="1" ht="17.399999999999999" x14ac:dyDescent="0.3">
      <c r="A199" s="191">
        <v>4241</v>
      </c>
      <c r="B199" s="207" t="s">
        <v>50</v>
      </c>
      <c r="C199" s="193">
        <v>700</v>
      </c>
      <c r="D199" s="211">
        <v>0</v>
      </c>
      <c r="E199" s="210">
        <v>0</v>
      </c>
      <c r="F199" s="211">
        <v>0</v>
      </c>
      <c r="G199" s="197">
        <f>G200</f>
        <v>200</v>
      </c>
      <c r="H199" s="211">
        <v>0</v>
      </c>
      <c r="I199" s="210">
        <f>I200</f>
        <v>500</v>
      </c>
      <c r="J199" s="211">
        <v>0</v>
      </c>
      <c r="K199" s="211">
        <v>0</v>
      </c>
      <c r="L199" s="211">
        <v>0</v>
      </c>
      <c r="M199" s="211">
        <v>0</v>
      </c>
      <c r="N199" s="211">
        <v>0</v>
      </c>
      <c r="O199" s="211">
        <v>0</v>
      </c>
      <c r="P199" s="272">
        <v>0</v>
      </c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</row>
    <row r="200" spans="1:46" s="32" customFormat="1" ht="17.399999999999999" x14ac:dyDescent="0.3">
      <c r="A200" s="83">
        <v>42411</v>
      </c>
      <c r="B200" s="47" t="s">
        <v>50</v>
      </c>
      <c r="C200" s="114">
        <v>700</v>
      </c>
      <c r="D200" s="62">
        <v>0</v>
      </c>
      <c r="E200" s="103">
        <v>0</v>
      </c>
      <c r="F200" s="62">
        <v>0</v>
      </c>
      <c r="G200" s="107">
        <v>200</v>
      </c>
      <c r="H200" s="62">
        <v>0</v>
      </c>
      <c r="I200" s="103">
        <v>500</v>
      </c>
      <c r="J200" s="62">
        <v>0</v>
      </c>
      <c r="K200" s="62">
        <v>0</v>
      </c>
      <c r="L200" s="62">
        <v>0</v>
      </c>
      <c r="M200" s="62">
        <v>0</v>
      </c>
      <c r="N200" s="62">
        <v>0</v>
      </c>
      <c r="O200" s="62">
        <v>0</v>
      </c>
      <c r="P200" s="269">
        <v>0</v>
      </c>
    </row>
    <row r="201" spans="1:46" s="35" customFormat="1" x14ac:dyDescent="0.35">
      <c r="A201" s="81">
        <v>4242</v>
      </c>
      <c r="B201" s="46" t="s">
        <v>65</v>
      </c>
      <c r="C201" s="112">
        <v>0</v>
      </c>
      <c r="D201" s="60">
        <v>0</v>
      </c>
      <c r="E201" s="102">
        <v>0</v>
      </c>
      <c r="F201" s="60">
        <v>0</v>
      </c>
      <c r="G201" s="106">
        <v>0</v>
      </c>
      <c r="H201" s="60">
        <v>0</v>
      </c>
      <c r="I201" s="102">
        <v>0</v>
      </c>
      <c r="J201" s="60">
        <v>0</v>
      </c>
      <c r="K201" s="60">
        <v>0</v>
      </c>
      <c r="L201" s="60">
        <v>0</v>
      </c>
      <c r="M201" s="60">
        <v>0</v>
      </c>
      <c r="N201" s="60">
        <v>0</v>
      </c>
      <c r="O201" s="60">
        <v>0</v>
      </c>
      <c r="P201" s="267">
        <v>0</v>
      </c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</row>
    <row r="202" spans="1:46" ht="18.600000000000001" thickBot="1" x14ac:dyDescent="0.4">
      <c r="A202" s="80">
        <v>42421</v>
      </c>
      <c r="B202" s="212" t="s">
        <v>124</v>
      </c>
      <c r="C202" s="111">
        <v>0</v>
      </c>
      <c r="D202" s="64">
        <v>0</v>
      </c>
      <c r="E202" s="64">
        <v>0</v>
      </c>
      <c r="F202" s="64">
        <v>0</v>
      </c>
      <c r="G202" s="109">
        <v>0</v>
      </c>
      <c r="H202" s="64">
        <v>0</v>
      </c>
      <c r="I202" s="64">
        <v>0</v>
      </c>
      <c r="J202" s="64">
        <v>0</v>
      </c>
      <c r="K202" s="64">
        <v>0</v>
      </c>
      <c r="L202" s="64">
        <v>0</v>
      </c>
      <c r="M202" s="64">
        <v>0</v>
      </c>
      <c r="N202" s="64">
        <v>0</v>
      </c>
      <c r="O202" s="64">
        <v>0</v>
      </c>
      <c r="P202" s="259">
        <v>0</v>
      </c>
    </row>
    <row r="203" spans="1:46" s="31" customFormat="1" thickBot="1" x14ac:dyDescent="0.35">
      <c r="A203" s="65">
        <v>426</v>
      </c>
      <c r="B203" s="208" t="s">
        <v>26</v>
      </c>
      <c r="C203" s="165">
        <v>0</v>
      </c>
      <c r="D203" s="67">
        <v>0</v>
      </c>
      <c r="E203" s="105">
        <v>0</v>
      </c>
      <c r="F203" s="67">
        <v>0</v>
      </c>
      <c r="G203" s="166">
        <v>0</v>
      </c>
      <c r="H203" s="67">
        <v>0</v>
      </c>
      <c r="I203" s="105">
        <v>0</v>
      </c>
      <c r="J203" s="67">
        <v>0</v>
      </c>
      <c r="K203" s="67">
        <v>0</v>
      </c>
      <c r="L203" s="67">
        <v>0</v>
      </c>
      <c r="M203" s="67">
        <v>0</v>
      </c>
      <c r="N203" s="67">
        <v>0</v>
      </c>
      <c r="O203" s="67">
        <v>0</v>
      </c>
      <c r="P203" s="256">
        <v>0</v>
      </c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</row>
    <row r="204" spans="1:46" s="35" customFormat="1" x14ac:dyDescent="0.35">
      <c r="A204" s="191">
        <v>4262</v>
      </c>
      <c r="B204" s="207" t="s">
        <v>26</v>
      </c>
      <c r="C204" s="193">
        <v>0</v>
      </c>
      <c r="D204" s="202">
        <v>0</v>
      </c>
      <c r="E204" s="201">
        <v>0</v>
      </c>
      <c r="F204" s="202">
        <v>0</v>
      </c>
      <c r="G204" s="197">
        <v>0</v>
      </c>
      <c r="H204" s="202">
        <v>0</v>
      </c>
      <c r="I204" s="201">
        <v>0</v>
      </c>
      <c r="J204" s="202">
        <v>0</v>
      </c>
      <c r="K204" s="202">
        <v>0</v>
      </c>
      <c r="L204" s="202">
        <v>0</v>
      </c>
      <c r="M204" s="202">
        <v>0</v>
      </c>
      <c r="N204" s="202">
        <v>0</v>
      </c>
      <c r="O204" s="202">
        <v>0</v>
      </c>
      <c r="P204" s="268">
        <v>0</v>
      </c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</row>
    <row r="205" spans="1:46" ht="18.600000000000001" thickBot="1" x14ac:dyDescent="0.4">
      <c r="A205" s="80">
        <v>42621</v>
      </c>
      <c r="B205" s="212" t="s">
        <v>26</v>
      </c>
      <c r="C205" s="111">
        <v>0</v>
      </c>
      <c r="D205" s="64">
        <v>0</v>
      </c>
      <c r="E205" s="64">
        <v>0</v>
      </c>
      <c r="F205" s="64">
        <v>0</v>
      </c>
      <c r="G205" s="109">
        <v>0</v>
      </c>
      <c r="H205" s="64">
        <v>0</v>
      </c>
      <c r="I205" s="64">
        <v>0</v>
      </c>
      <c r="J205" s="64">
        <v>0</v>
      </c>
      <c r="K205" s="64">
        <v>0</v>
      </c>
      <c r="L205" s="64">
        <v>0</v>
      </c>
      <c r="M205" s="64">
        <v>0</v>
      </c>
      <c r="N205" s="64">
        <v>0</v>
      </c>
      <c r="O205" s="64">
        <v>0</v>
      </c>
      <c r="P205" s="259">
        <v>0</v>
      </c>
    </row>
    <row r="206" spans="1:46" ht="18.600000000000001" thickBot="1" x14ac:dyDescent="0.4">
      <c r="A206" s="213"/>
      <c r="B206" s="214" t="s">
        <v>23</v>
      </c>
      <c r="C206" s="165">
        <v>1978240</v>
      </c>
      <c r="D206" s="189">
        <f>D22</f>
        <v>94100</v>
      </c>
      <c r="E206" s="105">
        <f>E22</f>
        <v>90770</v>
      </c>
      <c r="F206" s="67">
        <f>F22</f>
        <v>2500</v>
      </c>
      <c r="G206" s="166">
        <f>G22+G175</f>
        <v>106870</v>
      </c>
      <c r="H206" s="67">
        <v>0</v>
      </c>
      <c r="I206" s="105">
        <f>I22+I175</f>
        <v>1684000</v>
      </c>
      <c r="J206" s="105">
        <f>J22</f>
        <v>0</v>
      </c>
      <c r="K206" s="67">
        <f>K22</f>
        <v>0</v>
      </c>
      <c r="L206" s="67">
        <v>0</v>
      </c>
      <c r="M206" s="67">
        <v>0</v>
      </c>
      <c r="N206" s="67">
        <v>0</v>
      </c>
      <c r="O206" s="67">
        <f>O22</f>
        <v>0</v>
      </c>
      <c r="P206" s="256">
        <f>P22</f>
        <v>0</v>
      </c>
    </row>
    <row r="207" spans="1:46" s="30" customFormat="1" ht="14.25" customHeight="1" thickBot="1" x14ac:dyDescent="0.4">
      <c r="A207" s="48"/>
      <c r="B207" s="49"/>
      <c r="C207" s="23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</row>
    <row r="208" spans="1:46" s="30" customFormat="1" ht="14.25" customHeight="1" x14ac:dyDescent="0.35">
      <c r="A208" s="352" t="s">
        <v>234</v>
      </c>
      <c r="B208" s="353"/>
      <c r="C208" s="353"/>
      <c r="D208" s="353"/>
      <c r="E208" s="353"/>
      <c r="F208" s="353"/>
      <c r="G208" s="349">
        <v>-15000</v>
      </c>
      <c r="H208" s="50"/>
      <c r="I208" s="50"/>
      <c r="J208" s="50"/>
      <c r="K208" s="50"/>
      <c r="L208" s="50"/>
      <c r="M208" s="50"/>
      <c r="N208" s="50"/>
      <c r="O208" s="50"/>
      <c r="P208" s="50"/>
    </row>
    <row r="209" spans="1:16" s="30" customFormat="1" ht="14.25" customHeight="1" x14ac:dyDescent="0.35">
      <c r="A209" s="354"/>
      <c r="B209" s="355"/>
      <c r="C209" s="355"/>
      <c r="D209" s="355"/>
      <c r="E209" s="355"/>
      <c r="F209" s="355"/>
      <c r="G209" s="350"/>
      <c r="H209" s="50"/>
      <c r="I209" s="50"/>
      <c r="J209" s="50"/>
      <c r="K209" s="50"/>
      <c r="L209" s="50"/>
      <c r="M209" s="50"/>
      <c r="N209" s="50"/>
      <c r="O209" s="50"/>
      <c r="P209" s="50"/>
    </row>
    <row r="210" spans="1:16" s="30" customFormat="1" ht="14.25" customHeight="1" thickBot="1" x14ac:dyDescent="0.4">
      <c r="A210" s="356"/>
      <c r="B210" s="357"/>
      <c r="C210" s="357"/>
      <c r="D210" s="357"/>
      <c r="E210" s="357"/>
      <c r="F210" s="357"/>
      <c r="G210" s="351"/>
      <c r="H210" s="50"/>
      <c r="I210" s="50"/>
      <c r="J210" s="50"/>
      <c r="K210" s="50"/>
      <c r="L210" s="50"/>
      <c r="M210" s="50"/>
      <c r="N210" s="50"/>
      <c r="O210" s="50"/>
      <c r="P210" s="50"/>
    </row>
    <row r="212" spans="1:16" ht="21" x14ac:dyDescent="0.4">
      <c r="A212" s="136" t="s">
        <v>223</v>
      </c>
      <c r="B212" s="136"/>
      <c r="C212" s="136"/>
      <c r="D212" s="253"/>
    </row>
    <row r="213" spans="1:16" ht="21" x14ac:dyDescent="0.4">
      <c r="A213" s="136"/>
      <c r="B213" s="136"/>
      <c r="C213" s="136"/>
      <c r="D213" s="253"/>
    </row>
    <row r="214" spans="1:16" ht="21" x14ac:dyDescent="0.4">
      <c r="A214" s="136"/>
      <c r="B214" s="136"/>
      <c r="C214" s="136"/>
      <c r="D214" s="253"/>
    </row>
    <row r="215" spans="1:16" ht="21" x14ac:dyDescent="0.4">
      <c r="A215" s="136" t="s">
        <v>224</v>
      </c>
      <c r="B215" s="136"/>
      <c r="C215" s="136"/>
      <c r="D215" s="253"/>
    </row>
    <row r="216" spans="1:16" ht="21" x14ac:dyDescent="0.4">
      <c r="A216" s="136"/>
      <c r="B216" s="136"/>
      <c r="C216" s="136"/>
      <c r="D216" s="253"/>
    </row>
    <row r="217" spans="1:16" ht="21" x14ac:dyDescent="0.4">
      <c r="A217" s="136" t="s">
        <v>247</v>
      </c>
      <c r="B217" s="136"/>
      <c r="C217" s="136"/>
      <c r="D217" s="253"/>
    </row>
    <row r="218" spans="1:16" ht="21" x14ac:dyDescent="0.4">
      <c r="A218" s="136"/>
      <c r="B218" s="136"/>
      <c r="C218" s="136"/>
      <c r="D218" s="253"/>
    </row>
    <row r="219" spans="1:16" ht="25.2" x14ac:dyDescent="0.45">
      <c r="A219" s="281" t="s">
        <v>244</v>
      </c>
      <c r="B219" s="252"/>
      <c r="C219" s="252"/>
      <c r="D219" s="248"/>
    </row>
    <row r="220" spans="1:16" ht="25.2" x14ac:dyDescent="0.45">
      <c r="A220" s="282" t="s">
        <v>231</v>
      </c>
      <c r="B220" s="250"/>
      <c r="C220" s="249"/>
      <c r="D220" s="248"/>
    </row>
  </sheetData>
  <mergeCells count="11">
    <mergeCell ref="M8:P8"/>
    <mergeCell ref="A1:C1"/>
    <mergeCell ref="A2:P2"/>
    <mergeCell ref="B3:G3"/>
    <mergeCell ref="A6:D6"/>
    <mergeCell ref="M7:P7"/>
    <mergeCell ref="M9:P9"/>
    <mergeCell ref="M11:P11"/>
    <mergeCell ref="M12:P12"/>
    <mergeCell ref="A208:F210"/>
    <mergeCell ref="G208:G210"/>
  </mergeCells>
  <printOptions horizontalCentered="1"/>
  <pageMargins left="0.74803149606299213" right="0.74803149606299213" top="0.98425196850393704" bottom="0.98425196850393704" header="0.51181102362204722" footer="0.51181102362204722"/>
  <pageSetup paperSize="8" scale="5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32"/>
  <sheetViews>
    <sheetView workbookViewId="0">
      <selection activeCell="A32" sqref="A32"/>
    </sheetView>
  </sheetViews>
  <sheetFormatPr defaultRowHeight="13.2" x14ac:dyDescent="0.25"/>
  <cols>
    <col min="1" max="1" width="78.5546875" customWidth="1"/>
    <col min="2" max="2" width="25.33203125" customWidth="1"/>
    <col min="3" max="3" width="27.88671875" customWidth="1"/>
    <col min="4" max="4" width="29.33203125" customWidth="1"/>
    <col min="5" max="5" width="11" bestFit="1" customWidth="1"/>
  </cols>
  <sheetData>
    <row r="2" spans="1:5" ht="21" x14ac:dyDescent="0.4">
      <c r="A2" s="365" t="s">
        <v>246</v>
      </c>
      <c r="B2" s="365"/>
      <c r="C2" s="365"/>
      <c r="D2" s="365"/>
    </row>
    <row r="3" spans="1:5" ht="21" x14ac:dyDescent="0.4">
      <c r="A3" s="365"/>
      <c r="B3" s="365"/>
      <c r="C3" s="365"/>
      <c r="D3" s="365"/>
    </row>
    <row r="4" spans="1:5" ht="21" x14ac:dyDescent="0.4">
      <c r="A4" s="366"/>
      <c r="B4" s="366"/>
      <c r="C4" s="366"/>
      <c r="D4" s="366"/>
      <c r="E4" s="116"/>
    </row>
    <row r="5" spans="1:5" ht="21" x14ac:dyDescent="0.4">
      <c r="A5" s="366" t="s">
        <v>172</v>
      </c>
      <c r="B5" s="366"/>
      <c r="C5" s="366"/>
      <c r="D5" s="366"/>
    </row>
    <row r="6" spans="1:5" ht="21" thickBot="1" x14ac:dyDescent="0.4">
      <c r="A6" s="117"/>
      <c r="B6" s="163" t="s">
        <v>190</v>
      </c>
      <c r="C6" s="163" t="s">
        <v>190</v>
      </c>
      <c r="D6" s="163" t="s">
        <v>190</v>
      </c>
    </row>
    <row r="7" spans="1:5" ht="42.6" thickBot="1" x14ac:dyDescent="0.45">
      <c r="A7" s="147"/>
      <c r="B7" s="148" t="s">
        <v>242</v>
      </c>
      <c r="C7" s="148" t="s">
        <v>189</v>
      </c>
      <c r="D7" s="149" t="s">
        <v>243</v>
      </c>
    </row>
    <row r="8" spans="1:5" ht="21" x14ac:dyDescent="0.4">
      <c r="A8" s="150" t="s">
        <v>173</v>
      </c>
      <c r="B8" s="151">
        <f>B9</f>
        <v>1974811</v>
      </c>
      <c r="C8" s="151">
        <f>C9</f>
        <v>1970965</v>
      </c>
      <c r="D8" s="152">
        <f>D9</f>
        <v>1963240</v>
      </c>
    </row>
    <row r="9" spans="1:5" ht="21" x14ac:dyDescent="0.4">
      <c r="A9" s="153" t="s">
        <v>174</v>
      </c>
      <c r="B9" s="118">
        <v>1974811</v>
      </c>
      <c r="C9" s="118">
        <v>1970965</v>
      </c>
      <c r="D9" s="154">
        <v>1963240</v>
      </c>
    </row>
    <row r="10" spans="1:5" ht="20.399999999999999" x14ac:dyDescent="0.35">
      <c r="A10" s="153" t="s">
        <v>175</v>
      </c>
      <c r="B10" s="119"/>
      <c r="C10" s="119"/>
      <c r="D10" s="120"/>
    </row>
    <row r="11" spans="1:5" ht="21" x14ac:dyDescent="0.4">
      <c r="A11" s="155" t="s">
        <v>176</v>
      </c>
      <c r="B11" s="118">
        <f>B12+B13</f>
        <v>1989811</v>
      </c>
      <c r="C11" s="118">
        <f>C12+C13</f>
        <v>1985965</v>
      </c>
      <c r="D11" s="154">
        <f>D12+D13</f>
        <v>1978240</v>
      </c>
    </row>
    <row r="12" spans="1:5" ht="20.399999999999999" x14ac:dyDescent="0.35">
      <c r="A12" s="153" t="s">
        <v>177</v>
      </c>
      <c r="B12" s="119">
        <v>1982911</v>
      </c>
      <c r="C12" s="119">
        <v>1979065</v>
      </c>
      <c r="D12" s="120">
        <v>1971340</v>
      </c>
    </row>
    <row r="13" spans="1:5" ht="20.399999999999999" x14ac:dyDescent="0.35">
      <c r="A13" s="153" t="s">
        <v>178</v>
      </c>
      <c r="B13" s="119">
        <v>6900</v>
      </c>
      <c r="C13" s="119">
        <v>6900</v>
      </c>
      <c r="D13" s="120">
        <v>6900</v>
      </c>
    </row>
    <row r="14" spans="1:5" ht="21.6" thickBot="1" x14ac:dyDescent="0.45">
      <c r="A14" s="156" t="s">
        <v>179</v>
      </c>
      <c r="B14" s="157">
        <f>B8-B11</f>
        <v>-15000</v>
      </c>
      <c r="C14" s="157">
        <f>C8-C11</f>
        <v>-15000</v>
      </c>
      <c r="D14" s="158">
        <f>D8-D11</f>
        <v>-15000</v>
      </c>
    </row>
    <row r="15" spans="1:5" ht="42" x14ac:dyDescent="0.4">
      <c r="A15" s="237" t="s">
        <v>197</v>
      </c>
      <c r="B15" s="234">
        <v>15000</v>
      </c>
      <c r="C15" s="234"/>
      <c r="D15" s="235"/>
    </row>
    <row r="16" spans="1:5" ht="42.6" thickBot="1" x14ac:dyDescent="0.45">
      <c r="A16" s="238" t="s">
        <v>196</v>
      </c>
      <c r="B16" s="219">
        <v>15000</v>
      </c>
      <c r="C16" s="219">
        <v>15000</v>
      </c>
      <c r="D16" s="220">
        <v>15000</v>
      </c>
    </row>
    <row r="17" spans="1:4" ht="42.6" thickBot="1" x14ac:dyDescent="0.45">
      <c r="A17" s="230"/>
      <c r="B17" s="231" t="s">
        <v>242</v>
      </c>
      <c r="C17" s="232" t="s">
        <v>189</v>
      </c>
      <c r="D17" s="233" t="s">
        <v>243</v>
      </c>
    </row>
    <row r="18" spans="1:4" ht="21.6" thickTop="1" thickBot="1" x14ac:dyDescent="0.4">
      <c r="A18" s="121" t="s">
        <v>180</v>
      </c>
      <c r="B18" s="122"/>
      <c r="C18" s="122">
        <v>0</v>
      </c>
      <c r="D18" s="123">
        <v>0</v>
      </c>
    </row>
    <row r="19" spans="1:4" ht="21.6" thickTop="1" thickBot="1" x14ac:dyDescent="0.4">
      <c r="A19" s="124" t="s">
        <v>181</v>
      </c>
      <c r="B19" s="125"/>
      <c r="C19" s="125">
        <v>0</v>
      </c>
      <c r="D19" s="126">
        <v>0</v>
      </c>
    </row>
    <row r="20" spans="1:4" ht="21.6" thickTop="1" thickBot="1" x14ac:dyDescent="0.4">
      <c r="A20" s="127" t="s">
        <v>182</v>
      </c>
      <c r="B20" s="128"/>
      <c r="C20" s="128">
        <v>0</v>
      </c>
      <c r="D20" s="129">
        <v>0</v>
      </c>
    </row>
    <row r="21" spans="1:4" ht="21" thickBot="1" x14ac:dyDescent="0.4">
      <c r="A21" s="161"/>
      <c r="B21" s="130"/>
      <c r="C21" s="130"/>
      <c r="D21" s="162"/>
    </row>
    <row r="22" spans="1:4" ht="21.6" thickBot="1" x14ac:dyDescent="0.45">
      <c r="A22" s="131" t="s">
        <v>183</v>
      </c>
      <c r="B22" s="132"/>
      <c r="C22" s="132">
        <v>0</v>
      </c>
      <c r="D22" s="133">
        <v>0</v>
      </c>
    </row>
    <row r="23" spans="1:4" ht="21" x14ac:dyDescent="0.4">
      <c r="A23" s="134"/>
      <c r="B23" s="135"/>
      <c r="C23" s="135"/>
      <c r="D23" s="135"/>
    </row>
    <row r="24" spans="1:4" ht="20.399999999999999" x14ac:dyDescent="0.35">
      <c r="A24" s="136" t="s">
        <v>223</v>
      </c>
      <c r="B24" s="136"/>
      <c r="C24" s="136"/>
      <c r="D24" s="136"/>
    </row>
    <row r="25" spans="1:4" s="236" customFormat="1" ht="20.399999999999999" x14ac:dyDescent="0.35">
      <c r="A25" s="136"/>
      <c r="B25" s="136"/>
      <c r="C25" s="136"/>
      <c r="D25" s="136"/>
    </row>
    <row r="26" spans="1:4" ht="20.399999999999999" x14ac:dyDescent="0.35">
      <c r="A26" s="136"/>
      <c r="B26" s="136"/>
      <c r="C26" s="136"/>
      <c r="D26" s="136"/>
    </row>
    <row r="27" spans="1:4" ht="20.399999999999999" x14ac:dyDescent="0.35">
      <c r="A27" s="136" t="s">
        <v>224</v>
      </c>
      <c r="B27" s="136"/>
      <c r="C27" s="136"/>
    </row>
    <row r="28" spans="1:4" ht="20.399999999999999" x14ac:dyDescent="0.35">
      <c r="A28" s="136"/>
      <c r="B28" s="136"/>
      <c r="C28" s="136"/>
    </row>
    <row r="29" spans="1:4" ht="17.399999999999999" x14ac:dyDescent="0.3">
      <c r="A29" s="137" t="s">
        <v>247</v>
      </c>
      <c r="B29" s="236"/>
      <c r="C29" s="236"/>
    </row>
    <row r="31" spans="1:4" ht="18" x14ac:dyDescent="0.35">
      <c r="A31" s="279" t="s">
        <v>244</v>
      </c>
    </row>
    <row r="32" spans="1:4" ht="18" x14ac:dyDescent="0.35">
      <c r="A32" s="280" t="s">
        <v>231</v>
      </c>
    </row>
  </sheetData>
  <mergeCells count="4">
    <mergeCell ref="A2:D2"/>
    <mergeCell ref="A3:D3"/>
    <mergeCell ref="A4:D4"/>
    <mergeCell ref="A5:D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CFD2-B0E0-40DD-B39C-2258C3E82C7B}">
  <dimension ref="A1:E26"/>
  <sheetViews>
    <sheetView workbookViewId="0">
      <selection activeCell="A26" sqref="A26"/>
    </sheetView>
  </sheetViews>
  <sheetFormatPr defaultRowHeight="13.2" x14ac:dyDescent="0.25"/>
  <cols>
    <col min="1" max="1" width="20.88671875" customWidth="1"/>
    <col min="2" max="2" width="80.88671875" customWidth="1"/>
    <col min="3" max="3" width="26.109375" style="236" customWidth="1"/>
    <col min="4" max="5" width="26.109375" customWidth="1"/>
  </cols>
  <sheetData>
    <row r="1" spans="1:5" ht="40.200000000000003" thickBot="1" x14ac:dyDescent="0.3">
      <c r="A1" s="273" t="s">
        <v>198</v>
      </c>
      <c r="B1" s="274" t="s">
        <v>199</v>
      </c>
      <c r="C1" s="274" t="s">
        <v>238</v>
      </c>
      <c r="D1" s="274" t="s">
        <v>188</v>
      </c>
      <c r="E1" s="275" t="s">
        <v>239</v>
      </c>
    </row>
    <row r="2" spans="1:5" ht="13.8" thickBot="1" x14ac:dyDescent="0.3">
      <c r="A2" s="344"/>
      <c r="B2" s="345"/>
      <c r="C2" s="346">
        <v>1989811</v>
      </c>
      <c r="D2" s="346">
        <v>1985965</v>
      </c>
      <c r="E2" s="347">
        <v>1978240</v>
      </c>
    </row>
    <row r="3" spans="1:5" ht="31.2" x14ac:dyDescent="0.25">
      <c r="A3" s="340">
        <v>63612</v>
      </c>
      <c r="B3" s="341" t="s">
        <v>200</v>
      </c>
      <c r="C3" s="342">
        <f>1684000-C5</f>
        <v>1683500</v>
      </c>
      <c r="D3" s="342">
        <v>1683500</v>
      </c>
      <c r="E3" s="343">
        <v>1683500</v>
      </c>
    </row>
    <row r="4" spans="1:5" ht="15.6" x14ac:dyDescent="0.25">
      <c r="A4" s="239">
        <v>636131</v>
      </c>
      <c r="B4" s="240" t="s">
        <v>201</v>
      </c>
      <c r="C4" s="337">
        <v>2500</v>
      </c>
      <c r="D4" s="337">
        <v>2500</v>
      </c>
      <c r="E4" s="241">
        <v>2500</v>
      </c>
    </row>
    <row r="5" spans="1:5" ht="15.6" x14ac:dyDescent="0.25">
      <c r="A5" s="239">
        <v>63622</v>
      </c>
      <c r="B5" s="240" t="s">
        <v>202</v>
      </c>
      <c r="C5" s="337">
        <v>500</v>
      </c>
      <c r="D5" s="337">
        <v>500</v>
      </c>
      <c r="E5" s="241">
        <v>500</v>
      </c>
    </row>
    <row r="6" spans="1:5" ht="15.6" x14ac:dyDescent="0.25">
      <c r="A6" s="239">
        <v>639311</v>
      </c>
      <c r="B6" s="242" t="s">
        <v>211</v>
      </c>
      <c r="C6" s="338">
        <f>5505+2390</f>
        <v>7895</v>
      </c>
      <c r="D6" s="338">
        <v>5505</v>
      </c>
      <c r="E6" s="243">
        <v>0</v>
      </c>
    </row>
    <row r="7" spans="1:5" ht="15.6" x14ac:dyDescent="0.25">
      <c r="A7" s="239">
        <v>639312</v>
      </c>
      <c r="B7" s="242" t="s">
        <v>212</v>
      </c>
      <c r="C7" s="338">
        <f>855+465</f>
        <v>1320</v>
      </c>
      <c r="D7" s="338">
        <v>855</v>
      </c>
      <c r="E7" s="243">
        <v>0</v>
      </c>
    </row>
    <row r="8" spans="1:5" s="236" customFormat="1" ht="15.6" x14ac:dyDescent="0.25">
      <c r="A8" s="239">
        <v>639311</v>
      </c>
      <c r="B8" s="242" t="s">
        <v>213</v>
      </c>
      <c r="C8" s="338">
        <f>115+300</f>
        <v>415</v>
      </c>
      <c r="D8" s="338">
        <v>0</v>
      </c>
      <c r="E8" s="243">
        <v>0</v>
      </c>
    </row>
    <row r="9" spans="1:5" s="236" customFormat="1" ht="15.6" x14ac:dyDescent="0.25">
      <c r="A9" s="239">
        <v>639312</v>
      </c>
      <c r="B9" s="242" t="s">
        <v>214</v>
      </c>
      <c r="C9" s="338">
        <f>6+15</f>
        <v>21</v>
      </c>
      <c r="D9" s="338">
        <v>0</v>
      </c>
      <c r="E9" s="243">
        <v>0</v>
      </c>
    </row>
    <row r="10" spans="1:5" ht="15.6" x14ac:dyDescent="0.25">
      <c r="A10" s="239">
        <v>64143</v>
      </c>
      <c r="B10" s="242" t="s">
        <v>203</v>
      </c>
      <c r="C10" s="338">
        <v>150</v>
      </c>
      <c r="D10" s="338">
        <v>150</v>
      </c>
      <c r="E10" s="243">
        <v>150</v>
      </c>
    </row>
    <row r="11" spans="1:5" ht="15.6" x14ac:dyDescent="0.25">
      <c r="A11" s="239">
        <v>65264</v>
      </c>
      <c r="B11" s="240" t="s">
        <v>210</v>
      </c>
      <c r="C11" s="337">
        <v>89520</v>
      </c>
      <c r="D11" s="337">
        <v>89520</v>
      </c>
      <c r="E11" s="241">
        <v>89520</v>
      </c>
    </row>
    <row r="12" spans="1:5" ht="15.6" x14ac:dyDescent="0.25">
      <c r="A12" s="239">
        <v>66151</v>
      </c>
      <c r="B12" s="240" t="s">
        <v>204</v>
      </c>
      <c r="C12" s="337">
        <v>1700</v>
      </c>
      <c r="D12" s="337">
        <v>1700</v>
      </c>
      <c r="E12" s="241">
        <v>1700</v>
      </c>
    </row>
    <row r="13" spans="1:5" ht="15.6" x14ac:dyDescent="0.25">
      <c r="A13" s="239">
        <v>671111</v>
      </c>
      <c r="B13" s="240" t="s">
        <v>205</v>
      </c>
      <c r="C13" s="337">
        <v>94100</v>
      </c>
      <c r="D13" s="337">
        <v>94100</v>
      </c>
      <c r="E13" s="241">
        <v>94100</v>
      </c>
    </row>
    <row r="14" spans="1:5" ht="15.6" x14ac:dyDescent="0.25">
      <c r="A14" s="239">
        <v>671112</v>
      </c>
      <c r="B14" s="244" t="s">
        <v>206</v>
      </c>
      <c r="C14" s="337">
        <v>92690</v>
      </c>
      <c r="D14" s="337">
        <v>92135</v>
      </c>
      <c r="E14" s="241">
        <v>90770</v>
      </c>
    </row>
    <row r="15" spans="1:5" ht="15.6" x14ac:dyDescent="0.25">
      <c r="A15" s="239">
        <v>67121</v>
      </c>
      <c r="B15" s="244" t="s">
        <v>207</v>
      </c>
      <c r="C15" s="337">
        <v>0</v>
      </c>
      <c r="D15" s="337">
        <v>0</v>
      </c>
      <c r="E15" s="241">
        <v>0</v>
      </c>
    </row>
    <row r="16" spans="1:5" ht="15.6" x14ac:dyDescent="0.25">
      <c r="A16" s="239">
        <v>68311</v>
      </c>
      <c r="B16" s="240" t="s">
        <v>208</v>
      </c>
      <c r="C16" s="337">
        <v>500</v>
      </c>
      <c r="D16" s="337">
        <v>500</v>
      </c>
      <c r="E16" s="241">
        <v>500</v>
      </c>
    </row>
    <row r="17" spans="1:5" ht="16.2" thickBot="1" x14ac:dyDescent="0.35">
      <c r="A17" s="245">
        <v>92211</v>
      </c>
      <c r="B17" s="246" t="s">
        <v>209</v>
      </c>
      <c r="C17" s="339">
        <v>15000</v>
      </c>
      <c r="D17" s="339">
        <v>15000</v>
      </c>
      <c r="E17" s="247">
        <v>15000</v>
      </c>
    </row>
    <row r="19" spans="1:5" ht="20.399999999999999" x14ac:dyDescent="0.35">
      <c r="A19" s="136" t="s">
        <v>223</v>
      </c>
      <c r="B19" s="136"/>
      <c r="C19" s="116"/>
    </row>
    <row r="20" spans="1:5" ht="20.399999999999999" x14ac:dyDescent="0.35">
      <c r="A20" s="136"/>
      <c r="B20" s="136"/>
    </row>
    <row r="21" spans="1:5" ht="20.399999999999999" x14ac:dyDescent="0.35">
      <c r="A21" s="136" t="s">
        <v>224</v>
      </c>
      <c r="B21" s="136"/>
    </row>
    <row r="22" spans="1:5" ht="20.399999999999999" x14ac:dyDescent="0.35">
      <c r="A22" s="136"/>
      <c r="B22" s="136"/>
    </row>
    <row r="23" spans="1:5" ht="17.399999999999999" x14ac:dyDescent="0.3">
      <c r="A23" s="137" t="s">
        <v>247</v>
      </c>
      <c r="B23" s="236"/>
    </row>
    <row r="24" spans="1:5" x14ac:dyDescent="0.25">
      <c r="A24" s="236"/>
      <c r="B24" s="236"/>
    </row>
    <row r="25" spans="1:5" ht="18" x14ac:dyDescent="0.35">
      <c r="A25" s="279" t="s">
        <v>244</v>
      </c>
      <c r="B25" s="236"/>
    </row>
    <row r="26" spans="1:5" ht="18" x14ac:dyDescent="0.35">
      <c r="A26" s="280" t="s">
        <v>231</v>
      </c>
      <c r="B26" s="236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Rashodi-plan 2024</vt:lpstr>
      <vt:lpstr>Rashodi-plan 2025 </vt:lpstr>
      <vt:lpstr>Rashodi-plan 2026</vt:lpstr>
      <vt:lpstr>Opći dio-euro</vt:lpstr>
      <vt:lpstr> Prihodi-plan 2024,2025,2026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2023-11-13T10:01:21Z</cp:lastPrinted>
  <dcterms:created xsi:type="dcterms:W3CDTF">2007-11-26T13:30:35Z</dcterms:created>
  <dcterms:modified xsi:type="dcterms:W3CDTF">2024-06-04T20:35:13Z</dcterms:modified>
</cp:coreProperties>
</file>