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1\"/>
    </mc:Choice>
  </mc:AlternateContent>
  <xr:revisionPtr revIDLastSave="0" documentId="13_ncr:1_{7400E760-99A0-4751-8832-360B9C16A1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D24" i="1"/>
  <c r="E17" i="1" l="1"/>
  <c r="E14" i="1"/>
  <c r="E10" i="1"/>
  <c r="E9" i="1"/>
  <c r="E8" i="1"/>
  <c r="E23" i="1"/>
  <c r="D51" i="1" l="1"/>
  <c r="D53" i="1"/>
  <c r="D52" i="1"/>
  <c r="D50" i="1"/>
  <c r="D47" i="1"/>
  <c r="D45" i="1"/>
  <c r="D43" i="1"/>
  <c r="D42" i="1"/>
  <c r="D41" i="1"/>
  <c r="D40" i="1"/>
  <c r="D39" i="1"/>
  <c r="D37" i="1"/>
  <c r="D36" i="1"/>
  <c r="D35" i="1"/>
  <c r="B9" i="3"/>
  <c r="B14" i="3"/>
  <c r="B13" i="3"/>
  <c r="B12" i="3"/>
  <c r="B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M32" i="3"/>
  <c r="O48" i="3"/>
  <c r="O28" i="3"/>
  <c r="O32" i="3"/>
  <c r="D32" i="4"/>
  <c r="B27" i="4" l="1"/>
  <c r="C27" i="4"/>
  <c r="D27" i="4"/>
  <c r="E27" i="4"/>
  <c r="H27" i="4"/>
  <c r="I27" i="4"/>
  <c r="L27" i="4"/>
  <c r="O27" i="4"/>
  <c r="G28" i="3" l="1"/>
  <c r="H28" i="3"/>
  <c r="K28" i="3"/>
  <c r="L28" i="3"/>
  <c r="L48" i="3" s="1"/>
  <c r="M28" i="3"/>
  <c r="T28" i="3"/>
  <c r="D32" i="3"/>
  <c r="E32" i="3"/>
  <c r="E48" i="3" s="1"/>
  <c r="F32" i="3"/>
  <c r="G32" i="3"/>
  <c r="J32" i="3"/>
  <c r="K32" i="3"/>
  <c r="L32" i="3"/>
  <c r="T32" i="3"/>
  <c r="D38" i="3"/>
  <c r="E38" i="3"/>
  <c r="F38" i="3"/>
  <c r="G38" i="3"/>
  <c r="M38" i="3"/>
  <c r="G40" i="3"/>
  <c r="G42" i="3"/>
  <c r="F44" i="3"/>
  <c r="G44" i="3"/>
  <c r="J44" i="3"/>
  <c r="M44" i="3"/>
  <c r="R48" i="3"/>
  <c r="H48" i="3"/>
  <c r="D22" i="1"/>
  <c r="D21" i="1"/>
  <c r="D23" i="1" s="1"/>
  <c r="E30" i="1"/>
  <c r="J48" i="3" l="1"/>
  <c r="G48" i="3"/>
  <c r="F48" i="3"/>
  <c r="M48" i="3"/>
  <c r="D27" i="1"/>
  <c r="D30" i="1" s="1"/>
  <c r="E27" i="1"/>
  <c r="T48" i="3"/>
  <c r="D48" i="3"/>
  <c r="K48" i="3"/>
  <c r="D46" i="1"/>
  <c r="D44" i="1"/>
  <c r="E49" i="1"/>
  <c r="E51" i="1"/>
  <c r="E46" i="1"/>
  <c r="E44" i="1"/>
  <c r="E38" i="1"/>
  <c r="E34" i="1"/>
  <c r="C46" i="1"/>
  <c r="C29" i="3"/>
  <c r="C30" i="3"/>
  <c r="C31" i="3"/>
  <c r="C33" i="3"/>
  <c r="C34" i="3"/>
  <c r="C35" i="3"/>
  <c r="C36" i="3"/>
  <c r="C37" i="3"/>
  <c r="C39" i="3"/>
  <c r="C45" i="3"/>
  <c r="C46" i="3"/>
  <c r="E33" i="1" l="1"/>
  <c r="E48" i="1"/>
  <c r="D38" i="1"/>
  <c r="B15" i="3"/>
  <c r="B17" i="3" s="1"/>
  <c r="C15" i="3"/>
  <c r="C17" i="3" s="1"/>
  <c r="D34" i="1"/>
  <c r="D49" i="1"/>
  <c r="D48" i="1" s="1"/>
  <c r="C44" i="3"/>
  <c r="C38" i="3"/>
  <c r="C32" i="3"/>
  <c r="C51" i="1"/>
  <c r="C48" i="1" s="1"/>
  <c r="C44" i="1"/>
  <c r="C38" i="1"/>
  <c r="C34" i="1"/>
  <c r="C24" i="1"/>
  <c r="C27" i="1" s="1"/>
  <c r="C23" i="1"/>
  <c r="D15" i="3" l="1"/>
  <c r="D17" i="3" s="1"/>
  <c r="D33" i="1"/>
  <c r="C33" i="1"/>
  <c r="C28" i="3"/>
  <c r="C48" i="3" s="1"/>
  <c r="C30" i="1" l="1"/>
  <c r="C28" i="4" l="1"/>
  <c r="E57" i="1"/>
  <c r="C57" i="1"/>
  <c r="D57" i="1"/>
</calcChain>
</file>

<file path=xl/sharedStrings.xml><?xml version="1.0" encoding="utf-8"?>
<sst xmlns="http://schemas.openxmlformats.org/spreadsheetml/2006/main" count="202" uniqueCount="154">
  <si>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</si>
  <si>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</si>
  <si>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</si>
  <si>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</si>
  <si>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</si>
  <si>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</si>
  <si>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</si>
  <si>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</si>
  <si>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</si>
  <si>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</si>
  <si>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</si>
  <si>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</si>
  <si>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</si>
  <si>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</si>
  <si>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</si>
  <si>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</si>
  <si>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</si>
  <si>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</si>
  <si>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</si>
  <si>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</si>
  <si>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</si>
  <si>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</si>
  <si>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</si>
  <si>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</si>
  <si>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</si>
  <si>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</si>
  <si>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</si>
  <si>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</si>
  <si>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</si>
  <si>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</si>
  <si>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</si>
  <si>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</si>
  <si>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</si>
  <si>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</si>
  <si>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</si>
  <si>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</si>
  <si>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</si>
  <si>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</si>
  <si>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</si>
  <si>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</si>
  <si>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</si>
  <si>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</si>
  <si>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</si>
  <si>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</si>
  <si>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</si>
  <si>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</si>
  <si>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</si>
  <si>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</si>
  <si>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</si>
  <si>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</si>
  <si>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</si>
  <si>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</si>
  <si>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</si>
  <si>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</si>
  <si>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</si>
  <si>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</si>
  <si>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</si>
  <si>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</si>
  <si>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</si>
  <si>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</si>
  <si>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</si>
  <si>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</si>
  <si>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</si>
  <si>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</si>
  <si>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</si>
  <si>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</si>
  <si>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</si>
  <si>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Donacije od pravnih i fizičkih osoba 663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</si>
  <si>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</si>
  <si>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</si>
  <si>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</si>
  <si>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</si>
  <si>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</si>
  <si>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</si>
  <si>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</si>
  <si>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</si>
  <si>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</si>
  <si>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</si>
  <si>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</si>
  <si>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</si>
  <si>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</si>
  <si>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</si>
  <si>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</si>
  <si>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t>Vlastiti</t>
  </si>
  <si>
    <t>Prihodi iz proračuna za redovnu djelatnost-grad- dec</t>
  </si>
  <si>
    <t>Glazbena škola Josipa Runjanina Vinkovci</t>
  </si>
  <si>
    <t>* gradski proračun</t>
  </si>
  <si>
    <t>GLAZBENA ŠOLA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</si>
  <si>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</si>
  <si>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</si>
  <si>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</si>
  <si>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</si>
  <si>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</si>
  <si>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Pomoći pror.koris.iz proračuna koji im nije nadležan-ŽUPANIJA</t>
  </si>
  <si>
    <t>Županija</t>
  </si>
  <si>
    <t>Grad Vinkovci</t>
  </si>
  <si>
    <t>Donacije od pravnih i fizičkih osoba izvan općeg proračuna 663</t>
  </si>
  <si>
    <t>* državni proračun- MZO (plaće)</t>
  </si>
  <si>
    <t>Pomoći pror.koris.iz proračuna koji im nije nadležan-MZOŠ (plaće)</t>
  </si>
  <si>
    <t>Plan 2021.</t>
  </si>
  <si>
    <t xml:space="preserve">Plan za 2021. </t>
  </si>
  <si>
    <t xml:space="preserve">Manjak koji se pokriva iz prethodnih godina </t>
  </si>
  <si>
    <t>UKUPNO</t>
  </si>
  <si>
    <t>65264, 66151</t>
  </si>
  <si>
    <t>Plan 2022.</t>
  </si>
  <si>
    <t>Naknade troškova osobama izvan radnog odnosa</t>
  </si>
  <si>
    <t>* državni proračun- Ministarstvo</t>
  </si>
  <si>
    <t>Pomoći od izvanproračunskog korisnika temeljem prijenosa EU sredstava (HZZ pripravništvo)</t>
  </si>
  <si>
    <t>Ostali prihodi</t>
  </si>
  <si>
    <t>Prihodi od pozitivnih tečajnih razlika</t>
  </si>
  <si>
    <t>Vlastiti prihodi 65264, 66151, 64151, 68311</t>
  </si>
  <si>
    <t>___________________</t>
  </si>
  <si>
    <t xml:space="preserve">(Dinka Peti, mag.mus.) </t>
  </si>
  <si>
    <t>Plan 2023.</t>
  </si>
  <si>
    <t>Plan za 2021.</t>
  </si>
  <si>
    <t>Pokrivanje manjka iz 2020. godine</t>
  </si>
  <si>
    <t>2021.</t>
  </si>
  <si>
    <t>PRVA IZMJENA FINANCIJSKI PLAN ZA 2021. GODINU S PREGLEDOM PROJEKCIJA ZA 2022. I 2023.</t>
  </si>
  <si>
    <t>Povećanje/smanjenje</t>
  </si>
  <si>
    <t>EU sredstva</t>
  </si>
  <si>
    <t xml:space="preserve">PRVA IZMJENA FINANCIJSKOG PLANA ZA 2021. GODINU S PREGLEDOM PROJEKCIJA ZA 2022. I 2023. </t>
  </si>
  <si>
    <t xml:space="preserve"> PRVA IZMJENA FINANCIJSKOG PLANA - Prihodi i primici za 2021. </t>
  </si>
  <si>
    <t>Naknade građanima i kućanstvima na temelju osiguranja i druge naknade</t>
  </si>
  <si>
    <t>Naknade građanima iz proračuna</t>
  </si>
  <si>
    <t>Višak iz prethodne godine</t>
  </si>
  <si>
    <t>Zatezne kamate iz obveznih odnosa</t>
  </si>
  <si>
    <t>Prihodi od prodaje glazbenih instrumenata</t>
  </si>
  <si>
    <t>72262</t>
  </si>
  <si>
    <t>Prihodi od prodaje imovine</t>
  </si>
  <si>
    <t>UKUPNO PRIHODI</t>
  </si>
  <si>
    <t>Ravnateljica:</t>
  </si>
  <si>
    <t>Naknade građanima</t>
  </si>
  <si>
    <t>Ostale naknade</t>
  </si>
  <si>
    <t>Prodaja imovine</t>
  </si>
  <si>
    <t>Višak iz 2020. godine</t>
  </si>
  <si>
    <t>Zatezne kamate 64143</t>
  </si>
  <si>
    <t>*državni proračun-MZO (knjige)</t>
  </si>
  <si>
    <t>Prihodi od prodaje imovine 72262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</si>
  <si>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</si>
  <si>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</si>
  <si>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Tekuće pomoći temeljem prijenosa EU sredstava 639311-EU</t>
  </si>
  <si>
    <t>Tekuće pomoći temeljem prijenosa EU sredstava 639312-država</t>
  </si>
  <si>
    <t>Pomoći-mzo</t>
  </si>
  <si>
    <t>Pomoći-asistenti</t>
  </si>
  <si>
    <t>Tekući prijenosi između proračunskih korisnika istog proračuna temeljem prijenosa EU sredstava -EU</t>
  </si>
  <si>
    <t>639311</t>
  </si>
  <si>
    <t>Tekući prijenosi između proračunskih korisnika istog proračuna temeljem prijenosa EU sredstava -ministarstvo</t>
  </si>
  <si>
    <t>639312</t>
  </si>
  <si>
    <t>Kapitalne pomoći iz državnog proračuna prorač. korisnicima proračuna JLP(R)S</t>
  </si>
  <si>
    <t>Vinkovci, prosinac 2021.g.</t>
  </si>
  <si>
    <t>Izmjene od 23.12.2021.</t>
  </si>
  <si>
    <t>Datum: 23.12.2021.</t>
  </si>
  <si>
    <t xml:space="preserve">Plan do 23.12.2021. </t>
  </si>
  <si>
    <t xml:space="preserve">Plan od 23.12.2021.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</si>
</sst>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5"/>
      <name val="Times New Roman"/>
      <family val="1"/>
      <charset val="238"/>
    </font>
    <font>
      <i/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0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sz val="18"/>
      <name val="Times New Roman"/>
      <family val="1"/>
      <charset val="238"/>
    </font>
    <font>
      <i/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</cellStyleXfs>
  <cellXfs count="369">
    <xf numFmtId="0" fontId="0" fillId="0" borderId="0" xfId="0"/>
    <xf numFmtId="0" fontId="3" fillId="4" borderId="1" xfId="1" applyFont="1" applyFill="1" applyBorder="1"/>
    <xf numFmtId="4" fontId="3" fillId="4" borderId="1" xfId="1" applyNumberFormat="1" applyFont="1" applyFill="1" applyBorder="1" applyAlignment="1">
      <alignment horizontal="right"/>
    </xf>
    <xf numFmtId="3" fontId="5" fillId="0" borderId="0" xfId="0" applyNumberFormat="1" applyFont="1" applyAlignment="1">
      <alignment wrapText="1"/>
    </xf>
    <xf numFmtId="3" fontId="3" fillId="4" borderId="1" xfId="1" applyNumberFormat="1" applyFont="1" applyFill="1" applyBorder="1" applyAlignment="1">
      <alignment horizontal="right"/>
    </xf>
    <xf numFmtId="4" fontId="3" fillId="4" borderId="21" xfId="1" applyNumberFormat="1" applyFont="1" applyFill="1" applyBorder="1" applyAlignment="1">
      <alignment horizontal="right"/>
    </xf>
    <xf numFmtId="0" fontId="3" fillId="2" borderId="40" xfId="1" applyFont="1" applyFill="1" applyBorder="1"/>
    <xf numFmtId="49" fontId="3" fillId="4" borderId="30" xfId="1" applyNumberFormat="1" applyFont="1" applyFill="1" applyBorder="1" applyAlignment="1">
      <alignment horizontal="right" wrapText="1"/>
    </xf>
    <xf numFmtId="4" fontId="3" fillId="4" borderId="5" xfId="1" applyNumberFormat="1" applyFont="1" applyFill="1" applyBorder="1" applyAlignment="1">
      <alignment horizontal="right" wrapText="1"/>
    </xf>
    <xf numFmtId="4" fontId="3" fillId="4" borderId="35" xfId="1" applyNumberFormat="1" applyFont="1" applyFill="1" applyBorder="1" applyAlignment="1">
      <alignment horizontal="right" wrapText="1"/>
    </xf>
    <xf numFmtId="0" fontId="3" fillId="2" borderId="20" xfId="1" applyFont="1" applyFill="1" applyBorder="1"/>
    <xf numFmtId="49" fontId="3" fillId="4" borderId="1" xfId="1" applyNumberFormat="1" applyFont="1" applyFill="1" applyBorder="1" applyAlignment="1">
      <alignment horizontal="right" wrapText="1"/>
    </xf>
    <xf numFmtId="4" fontId="3" fillId="4" borderId="1" xfId="1" applyNumberFormat="1" applyFont="1" applyFill="1" applyBorder="1" applyAlignment="1">
      <alignment horizontal="right" wrapText="1"/>
    </xf>
    <xf numFmtId="4" fontId="3" fillId="4" borderId="21" xfId="1" applyNumberFormat="1" applyFont="1" applyFill="1" applyBorder="1" applyAlignment="1">
      <alignment horizontal="right" wrapText="1"/>
    </xf>
    <xf numFmtId="0" fontId="3" fillId="2" borderId="20" xfId="1" applyFont="1" applyFill="1" applyBorder="1" applyAlignment="1">
      <alignment wrapText="1"/>
    </xf>
    <xf numFmtId="3" fontId="3" fillId="2" borderId="2" xfId="1" applyNumberFormat="1" applyFont="1" applyFill="1" applyBorder="1" applyAlignment="1">
      <alignment horizontal="left"/>
    </xf>
    <xf numFmtId="0" fontId="8" fillId="2" borderId="2" xfId="1" applyNumberFormat="1" applyFont="1" applyFill="1" applyBorder="1" applyAlignment="1">
      <alignment horizontal="left"/>
    </xf>
    <xf numFmtId="0" fontId="5" fillId="8" borderId="37" xfId="1" applyFont="1" applyFill="1" applyBorder="1" applyAlignment="1">
      <alignment wrapText="1"/>
    </xf>
    <xf numFmtId="0" fontId="9" fillId="8" borderId="25" xfId="1" applyFont="1" applyFill="1" applyBorder="1"/>
    <xf numFmtId="4" fontId="5" fillId="8" borderId="25" xfId="1" applyNumberFormat="1" applyFont="1" applyFill="1" applyBorder="1"/>
    <xf numFmtId="4" fontId="5" fillId="8" borderId="39" xfId="1" applyNumberFormat="1" applyFont="1" applyFill="1" applyBorder="1"/>
    <xf numFmtId="0" fontId="5" fillId="7" borderId="6" xfId="1" applyFont="1" applyFill="1" applyBorder="1" applyAlignment="1">
      <alignment wrapText="1"/>
    </xf>
    <xf numFmtId="0" fontId="9" fillId="7" borderId="7" xfId="1" applyFont="1" applyFill="1" applyBorder="1"/>
    <xf numFmtId="4" fontId="5" fillId="7" borderId="18" xfId="1" applyNumberFormat="1" applyFont="1" applyFill="1" applyBorder="1"/>
    <xf numFmtId="4" fontId="5" fillId="7" borderId="43" xfId="1" applyNumberFormat="1" applyFont="1" applyFill="1" applyBorder="1"/>
    <xf numFmtId="0" fontId="5" fillId="0" borderId="23" xfId="1" applyFont="1" applyBorder="1" applyAlignment="1">
      <alignment wrapText="1"/>
    </xf>
    <xf numFmtId="0" fontId="9" fillId="0" borderId="0" xfId="1" applyFont="1" applyBorder="1"/>
    <xf numFmtId="3" fontId="5" fillId="0" borderId="0" xfId="1" applyNumberFormat="1" applyFont="1" applyBorder="1"/>
    <xf numFmtId="3" fontId="5" fillId="0" borderId="50" xfId="1" applyNumberFormat="1" applyFont="1" applyBorder="1"/>
    <xf numFmtId="0" fontId="10" fillId="8" borderId="37" xfId="1" applyNumberFormat="1" applyFont="1" applyFill="1" applyBorder="1" applyAlignment="1">
      <alignment horizontal="left" wrapText="1"/>
    </xf>
    <xf numFmtId="0" fontId="10" fillId="8" borderId="38" xfId="1" applyNumberFormat="1" applyFont="1" applyFill="1" applyBorder="1" applyAlignment="1">
      <alignment horizontal="left" wrapText="1"/>
    </xf>
    <xf numFmtId="4" fontId="10" fillId="8" borderId="25" xfId="1" applyNumberFormat="1" applyFont="1" applyFill="1" applyBorder="1" applyAlignment="1">
      <alignment horizontal="right" wrapText="1"/>
    </xf>
    <xf numFmtId="4" fontId="10" fillId="8" borderId="39" xfId="1" applyNumberFormat="1" applyFont="1" applyFill="1" applyBorder="1" applyAlignment="1">
      <alignment horizontal="right" wrapText="1"/>
    </xf>
    <xf numFmtId="0" fontId="5" fillId="2" borderId="37" xfId="1" applyNumberFormat="1" applyFont="1" applyFill="1" applyBorder="1" applyAlignment="1">
      <alignment horizontal="left"/>
    </xf>
    <xf numFmtId="3" fontId="5" fillId="2" borderId="25" xfId="1" applyNumberFormat="1" applyFont="1" applyFill="1" applyBorder="1" applyAlignment="1">
      <alignment horizontal="right"/>
    </xf>
    <xf numFmtId="4" fontId="5" fillId="2" borderId="25" xfId="1" applyNumberFormat="1" applyFont="1" applyFill="1" applyBorder="1" applyAlignment="1">
      <alignment horizontal="right"/>
    </xf>
    <xf numFmtId="4" fontId="5" fillId="2" borderId="39" xfId="1" applyNumberFormat="1" applyFont="1" applyFill="1" applyBorder="1" applyAlignment="1">
      <alignment horizontal="right"/>
    </xf>
    <xf numFmtId="0" fontId="11" fillId="2" borderId="8" xfId="1" applyNumberFormat="1" applyFont="1" applyFill="1" applyBorder="1"/>
    <xf numFmtId="0" fontId="11" fillId="4" borderId="9" xfId="1" applyNumberFormat="1" applyFont="1" applyFill="1" applyBorder="1" applyAlignment="1">
      <alignment horizontal="right"/>
    </xf>
    <xf numFmtId="0" fontId="11" fillId="2" borderId="2" xfId="1" applyNumberFormat="1" applyFont="1" applyFill="1" applyBorder="1"/>
    <xf numFmtId="0" fontId="11" fillId="4" borderId="1" xfId="1" applyNumberFormat="1" applyFont="1" applyFill="1" applyBorder="1" applyAlignment="1">
      <alignment horizontal="right"/>
    </xf>
    <xf numFmtId="4" fontId="11" fillId="4" borderId="1" xfId="1" applyNumberFormat="1" applyFont="1" applyFill="1" applyBorder="1" applyAlignment="1">
      <alignment horizontal="right"/>
    </xf>
    <xf numFmtId="4" fontId="11" fillId="4" borderId="21" xfId="1" applyNumberFormat="1" applyFont="1" applyFill="1" applyBorder="1" applyAlignment="1">
      <alignment horizontal="right"/>
    </xf>
    <xf numFmtId="0" fontId="11" fillId="2" borderId="3" xfId="1" applyNumberFormat="1" applyFont="1" applyFill="1" applyBorder="1"/>
    <xf numFmtId="0" fontId="11" fillId="4" borderId="32" xfId="1" applyNumberFormat="1" applyFont="1" applyFill="1" applyBorder="1" applyAlignment="1">
      <alignment horizontal="right"/>
    </xf>
    <xf numFmtId="0" fontId="11" fillId="2" borderId="2" xfId="1" applyNumberFormat="1" applyFont="1" applyFill="1" applyBorder="1" applyAlignment="1">
      <alignment shrinkToFit="1"/>
    </xf>
    <xf numFmtId="0" fontId="11" fillId="2" borderId="12" xfId="1" applyNumberFormat="1" applyFont="1" applyFill="1" applyBorder="1"/>
    <xf numFmtId="0" fontId="9" fillId="4" borderId="24" xfId="1" applyFont="1" applyFill="1" applyBorder="1"/>
    <xf numFmtId="0" fontId="3" fillId="2" borderId="34" xfId="0" applyNumberFormat="1" applyFont="1" applyFill="1" applyBorder="1" applyAlignment="1">
      <alignment horizontal="left" wrapText="1"/>
    </xf>
    <xf numFmtId="0" fontId="5" fillId="2" borderId="47" xfId="1" applyNumberFormat="1" applyFont="1" applyFill="1" applyBorder="1" applyAlignment="1">
      <alignment horizontal="right" wrapText="1"/>
    </xf>
    <xf numFmtId="4" fontId="10" fillId="2" borderId="5" xfId="1" applyNumberFormat="1" applyFont="1" applyFill="1" applyBorder="1" applyAlignment="1">
      <alignment horizontal="right" wrapText="1"/>
    </xf>
    <xf numFmtId="4" fontId="10" fillId="2" borderId="35" xfId="1" applyNumberFormat="1" applyFont="1" applyFill="1" applyBorder="1" applyAlignment="1">
      <alignment horizontal="right" wrapText="1"/>
    </xf>
    <xf numFmtId="0" fontId="3" fillId="2" borderId="48" xfId="0" applyNumberFormat="1" applyFont="1" applyFill="1" applyBorder="1" applyAlignment="1">
      <alignment horizontal="left"/>
    </xf>
    <xf numFmtId="0" fontId="11" fillId="4" borderId="18" xfId="1" applyNumberFormat="1" applyFont="1" applyFill="1" applyBorder="1" applyAlignment="1">
      <alignment horizontal="right" wrapText="1"/>
    </xf>
    <xf numFmtId="0" fontId="11" fillId="4" borderId="10" xfId="1" applyNumberFormat="1" applyFont="1" applyFill="1" applyBorder="1" applyAlignment="1">
      <alignment horizontal="right"/>
    </xf>
    <xf numFmtId="0" fontId="11" fillId="4" borderId="11" xfId="1" applyNumberFormat="1" applyFont="1" applyFill="1" applyBorder="1" applyAlignment="1">
      <alignment horizontal="right"/>
    </xf>
    <xf numFmtId="0" fontId="9" fillId="2" borderId="13" xfId="1" applyFont="1" applyFill="1" applyBorder="1"/>
    <xf numFmtId="0" fontId="9" fillId="4" borderId="14" xfId="1" applyFont="1" applyFill="1" applyBorder="1"/>
    <xf numFmtId="4" fontId="11" fillId="4" borderId="14" xfId="1" applyNumberFormat="1" applyFont="1" applyFill="1" applyBorder="1" applyAlignment="1">
      <alignment horizontal="right"/>
    </xf>
    <xf numFmtId="4" fontId="11" fillId="4" borderId="17" xfId="1" applyNumberFormat="1" applyFont="1" applyFill="1" applyBorder="1" applyAlignment="1">
      <alignment horizontal="right"/>
    </xf>
    <xf numFmtId="0" fontId="10" fillId="7" borderId="15" xfId="1" applyFont="1" applyFill="1" applyBorder="1"/>
    <xf numFmtId="0" fontId="10" fillId="7" borderId="16" xfId="1" applyFont="1" applyFill="1" applyBorder="1"/>
    <xf numFmtId="4" fontId="10" fillId="7" borderId="25" xfId="1" applyNumberFormat="1" applyFont="1" applyFill="1" applyBorder="1"/>
    <xf numFmtId="4" fontId="10" fillId="7" borderId="39" xfId="1" applyNumberFormat="1" applyFont="1" applyFill="1" applyBorder="1"/>
    <xf numFmtId="3" fontId="3" fillId="2" borderId="3" xfId="1" applyNumberFormat="1" applyFont="1" applyFill="1" applyBorder="1" applyAlignment="1">
      <alignment horizontal="left"/>
    </xf>
    <xf numFmtId="3" fontId="3" fillId="4" borderId="32" xfId="1" applyNumberFormat="1" applyFont="1" applyFill="1" applyBorder="1" applyAlignment="1">
      <alignment horizontal="right"/>
    </xf>
    <xf numFmtId="4" fontId="3" fillId="4" borderId="32" xfId="1" applyNumberFormat="1" applyFont="1" applyFill="1" applyBorder="1" applyAlignment="1">
      <alignment horizontal="right"/>
    </xf>
    <xf numFmtId="4" fontId="3" fillId="4" borderId="32" xfId="1" applyNumberFormat="1" applyFont="1" applyFill="1" applyBorder="1" applyAlignment="1">
      <alignment horizontal="right" wrapText="1"/>
    </xf>
    <xf numFmtId="4" fontId="3" fillId="4" borderId="36" xfId="1" applyNumberFormat="1" applyFont="1" applyFill="1" applyBorder="1" applyAlignment="1">
      <alignment horizontal="right"/>
    </xf>
    <xf numFmtId="3" fontId="5" fillId="8" borderId="40" xfId="1" applyNumberFormat="1" applyFont="1" applyFill="1" applyBorder="1" applyAlignment="1">
      <alignment horizontal="center"/>
    </xf>
    <xf numFmtId="3" fontId="5" fillId="8" borderId="37" xfId="1" applyNumberFormat="1" applyFont="1" applyFill="1" applyBorder="1" applyAlignment="1">
      <alignment horizontal="right"/>
    </xf>
    <xf numFmtId="4" fontId="5" fillId="8" borderId="38" xfId="1" applyNumberFormat="1" applyFont="1" applyFill="1" applyBorder="1" applyAlignment="1">
      <alignment horizontal="right"/>
    </xf>
    <xf numFmtId="4" fontId="5" fillId="8" borderId="39" xfId="1" applyNumberFormat="1" applyFont="1" applyFill="1" applyBorder="1" applyAlignment="1">
      <alignment horizontal="right" wrapText="1"/>
    </xf>
    <xf numFmtId="4" fontId="3" fillId="4" borderId="9" xfId="1" applyNumberFormat="1" applyFont="1" applyFill="1" applyBorder="1" applyAlignment="1">
      <alignment horizontal="right"/>
    </xf>
    <xf numFmtId="4" fontId="3" fillId="4" borderId="19" xfId="1" applyNumberFormat="1" applyFont="1" applyFill="1" applyBorder="1" applyAlignment="1">
      <alignment horizontal="right"/>
    </xf>
    <xf numFmtId="4" fontId="3" fillId="4" borderId="1" xfId="1" applyNumberFormat="1" applyFont="1" applyFill="1" applyBorder="1" applyAlignment="1">
      <alignment horizontal="right" shrinkToFit="1"/>
    </xf>
    <xf numFmtId="4" fontId="3" fillId="4" borderId="21" xfId="1" applyNumberFormat="1" applyFont="1" applyFill="1" applyBorder="1" applyAlignment="1">
      <alignment horizontal="right" shrinkToFit="1"/>
    </xf>
    <xf numFmtId="4" fontId="3" fillId="4" borderId="24" xfId="1" applyNumberFormat="1" applyFont="1" applyFill="1" applyBorder="1" applyAlignment="1">
      <alignment horizontal="right"/>
    </xf>
    <xf numFmtId="4" fontId="3" fillId="4" borderId="44" xfId="1" applyNumberFormat="1" applyFont="1" applyFill="1" applyBorder="1" applyAlignment="1">
      <alignment horizontal="right"/>
    </xf>
    <xf numFmtId="4" fontId="3" fillId="4" borderId="4" xfId="1" applyNumberFormat="1" applyFont="1" applyFill="1" applyBorder="1" applyAlignment="1">
      <alignment horizontal="right" wrapText="1"/>
    </xf>
    <xf numFmtId="4" fontId="3" fillId="4" borderId="49" xfId="1" applyNumberFormat="1" applyFont="1" applyFill="1" applyBorder="1" applyAlignment="1">
      <alignment horizontal="right" wrapText="1"/>
    </xf>
    <xf numFmtId="0" fontId="6" fillId="9" borderId="15" xfId="1" applyFont="1" applyFill="1" applyBorder="1"/>
    <xf numFmtId="49" fontId="7" fillId="9" borderId="25" xfId="1" applyNumberFormat="1" applyFont="1" applyFill="1" applyBorder="1" applyAlignment="1">
      <alignment horizontal="center" wrapText="1"/>
    </xf>
    <xf numFmtId="49" fontId="7" fillId="9" borderId="26" xfId="1" applyNumberFormat="1" applyFont="1" applyFill="1" applyBorder="1" applyAlignment="1">
      <alignment horizontal="center" vertical="center" wrapText="1"/>
    </xf>
    <xf numFmtId="49" fontId="7" fillId="9" borderId="25" xfId="1" applyNumberFormat="1" applyFont="1" applyFill="1" applyBorder="1" applyAlignment="1">
      <alignment horizontal="center" vertical="center" wrapText="1"/>
    </xf>
    <xf numFmtId="49" fontId="7" fillId="9" borderId="39" xfId="1" applyNumberFormat="1" applyFont="1" applyFill="1" applyBorder="1" applyAlignment="1">
      <alignment horizontal="center" vertical="center" wrapText="1"/>
    </xf>
    <xf numFmtId="0" fontId="6" fillId="9" borderId="40" xfId="1" applyFont="1" applyFill="1" applyBorder="1"/>
    <xf numFmtId="49" fontId="7" fillId="9" borderId="30" xfId="1" applyNumberFormat="1" applyFont="1" applyFill="1" applyBorder="1" applyAlignment="1">
      <alignment horizontal="center" wrapText="1"/>
    </xf>
    <xf numFmtId="1" fontId="3" fillId="4" borderId="1" xfId="1" applyNumberFormat="1" applyFont="1" applyFill="1" applyBorder="1" applyAlignment="1">
      <alignment horizontal="right"/>
    </xf>
    <xf numFmtId="3" fontId="5" fillId="0" borderId="0" xfId="0" applyNumberFormat="1" applyFont="1"/>
    <xf numFmtId="0" fontId="5" fillId="2" borderId="37" xfId="1" applyNumberFormat="1" applyFont="1" applyFill="1" applyBorder="1" applyAlignment="1">
      <alignment horizontal="left" wrapText="1"/>
    </xf>
    <xf numFmtId="0" fontId="5" fillId="8" borderId="6" xfId="1" applyFont="1" applyFill="1" applyBorder="1" applyAlignment="1">
      <alignment wrapText="1"/>
    </xf>
    <xf numFmtId="0" fontId="9" fillId="8" borderId="7" xfId="1" applyFont="1" applyFill="1" applyBorder="1"/>
    <xf numFmtId="4" fontId="5" fillId="8" borderId="18" xfId="1" applyNumberFormat="1" applyFont="1" applyFill="1" applyBorder="1"/>
    <xf numFmtId="4" fontId="5" fillId="8" borderId="43" xfId="1" applyNumberFormat="1" applyFont="1" applyFill="1" applyBorder="1"/>
    <xf numFmtId="3" fontId="5" fillId="8" borderId="38" xfId="1" applyNumberFormat="1" applyFont="1" applyFill="1" applyBorder="1" applyAlignment="1">
      <alignment horizontal="right"/>
    </xf>
    <xf numFmtId="4" fontId="14" fillId="0" borderId="5" xfId="0" applyNumberFormat="1" applyFont="1" applyFill="1" applyBorder="1" applyAlignment="1">
      <alignment horizontal="center" vertical="center"/>
    </xf>
    <xf numFmtId="4" fontId="14" fillId="4" borderId="5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165" fontId="15" fillId="0" borderId="21" xfId="0" applyNumberFormat="1" applyFont="1" applyBorder="1" applyAlignment="1">
      <alignment horizontal="center" vertical="center"/>
    </xf>
    <xf numFmtId="4" fontId="14" fillId="0" borderId="32" xfId="0" applyNumberFormat="1" applyFont="1" applyFill="1" applyBorder="1" applyAlignment="1">
      <alignment horizontal="center" vertical="center"/>
    </xf>
    <xf numFmtId="4" fontId="14" fillId="4" borderId="32" xfId="0" applyNumberFormat="1" applyFont="1" applyFill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6" fillId="6" borderId="33" xfId="0" applyFont="1" applyFill="1" applyBorder="1"/>
    <xf numFmtId="0" fontId="13" fillId="6" borderId="0" xfId="0" applyFont="1" applyFill="1"/>
    <xf numFmtId="0" fontId="13" fillId="0" borderId="0" xfId="0" applyFont="1"/>
    <xf numFmtId="0" fontId="13" fillId="4" borderId="0" xfId="0" applyFont="1" applyFill="1"/>
    <xf numFmtId="0" fontId="7" fillId="7" borderId="33" xfId="0" applyFont="1" applyFill="1" applyBorder="1"/>
    <xf numFmtId="0" fontId="7" fillId="7" borderId="27" xfId="0" applyFont="1" applyFill="1" applyBorder="1"/>
    <xf numFmtId="0" fontId="13" fillId="7" borderId="27" xfId="0" applyFont="1" applyFill="1" applyBorder="1"/>
    <xf numFmtId="3" fontId="8" fillId="0" borderId="0" xfId="0" applyNumberFormat="1" applyFont="1"/>
    <xf numFmtId="0" fontId="18" fillId="4" borderId="0" xfId="0" applyFont="1" applyFill="1" applyBorder="1" applyAlignment="1">
      <alignment horizontal="center"/>
    </xf>
    <xf numFmtId="0" fontId="13" fillId="0" borderId="0" xfId="0" applyFont="1" applyAlignment="1">
      <alignment horizontal="center" wrapText="1"/>
    </xf>
    <xf numFmtId="3" fontId="10" fillId="0" borderId="28" xfId="0" quotePrefix="1" applyNumberFormat="1" applyFont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wrapText="1"/>
    </xf>
    <xf numFmtId="3" fontId="10" fillId="0" borderId="0" xfId="0" quotePrefix="1" applyNumberFormat="1" applyFont="1" applyAlignment="1">
      <alignment horizontal="left"/>
    </xf>
    <xf numFmtId="3" fontId="20" fillId="7" borderId="37" xfId="0" applyNumberFormat="1" applyFont="1" applyFill="1" applyBorder="1" applyAlignment="1">
      <alignment horizontal="center" vertical="center"/>
    </xf>
    <xf numFmtId="3" fontId="5" fillId="7" borderId="25" xfId="0" applyNumberFormat="1" applyFont="1" applyFill="1" applyBorder="1" applyAlignment="1">
      <alignment horizontal="center" vertical="center"/>
    </xf>
    <xf numFmtId="3" fontId="5" fillId="7" borderId="39" xfId="0" applyNumberFormat="1" applyFont="1" applyFill="1" applyBorder="1" applyAlignment="1">
      <alignment horizontal="center" vertical="center"/>
    </xf>
    <xf numFmtId="3" fontId="5" fillId="4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vertical="center" wrapText="1"/>
    </xf>
    <xf numFmtId="0" fontId="8" fillId="0" borderId="0" xfId="0" applyNumberFormat="1" applyFont="1" applyAlignment="1">
      <alignment horizontal="center" vertical="center"/>
    </xf>
    <xf numFmtId="3" fontId="5" fillId="0" borderId="34" xfId="0" applyNumberFormat="1" applyFont="1" applyBorder="1" applyAlignment="1">
      <alignment horizontal="center" wrapText="1"/>
    </xf>
    <xf numFmtId="4" fontId="5" fillId="3" borderId="51" xfId="3" applyNumberFormat="1" applyFont="1" applyFill="1" applyBorder="1" applyAlignment="1">
      <alignment horizontal="right"/>
    </xf>
    <xf numFmtId="4" fontId="5" fillId="3" borderId="5" xfId="3" applyNumberFormat="1" applyFont="1" applyFill="1" applyBorder="1" applyAlignment="1">
      <alignment horizontal="right"/>
    </xf>
    <xf numFmtId="4" fontId="5" fillId="3" borderId="35" xfId="3" applyNumberFormat="1" applyFont="1" applyFill="1" applyBorder="1" applyAlignment="1">
      <alignment horizontal="right"/>
    </xf>
    <xf numFmtId="4" fontId="5" fillId="4" borderId="0" xfId="3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vertical="center" wrapText="1"/>
    </xf>
    <xf numFmtId="3" fontId="8" fillId="0" borderId="0" xfId="0" applyNumberFormat="1" applyFont="1" applyAlignment="1">
      <alignment horizontal="center" vertical="center"/>
    </xf>
    <xf numFmtId="3" fontId="5" fillId="0" borderId="2" xfId="0" applyNumberFormat="1" applyFont="1" applyBorder="1" applyAlignment="1">
      <alignment horizontal="center" wrapText="1"/>
    </xf>
    <xf numFmtId="4" fontId="5" fillId="3" borderId="22" xfId="3" applyNumberFormat="1" applyFont="1" applyFill="1" applyBorder="1" applyAlignment="1">
      <alignment horizontal="right"/>
    </xf>
    <xf numFmtId="4" fontId="5" fillId="3" borderId="1" xfId="3" applyNumberFormat="1" applyFont="1" applyFill="1" applyBorder="1" applyAlignment="1">
      <alignment horizontal="right"/>
    </xf>
    <xf numFmtId="4" fontId="5" fillId="3" borderId="21" xfId="3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164" fontId="8" fillId="0" borderId="0" xfId="3" applyFont="1" applyBorder="1"/>
    <xf numFmtId="3" fontId="5" fillId="0" borderId="3" xfId="0" applyNumberFormat="1" applyFont="1" applyBorder="1" applyAlignment="1">
      <alignment horizontal="center"/>
    </xf>
    <xf numFmtId="4" fontId="5" fillId="3" borderId="53" xfId="3" applyNumberFormat="1" applyFont="1" applyFill="1" applyBorder="1" applyAlignment="1">
      <alignment horizontal="right"/>
    </xf>
    <xf numFmtId="4" fontId="5" fillId="3" borderId="32" xfId="3" applyNumberFormat="1" applyFont="1" applyFill="1" applyBorder="1" applyAlignment="1">
      <alignment horizontal="right"/>
    </xf>
    <xf numFmtId="4" fontId="5" fillId="3" borderId="36" xfId="3" applyNumberFormat="1" applyFont="1" applyFill="1" applyBorder="1" applyAlignment="1">
      <alignment horizontal="right"/>
    </xf>
    <xf numFmtId="3" fontId="5" fillId="7" borderId="13" xfId="0" applyNumberFormat="1" applyFont="1" applyFill="1" applyBorder="1" applyAlignment="1">
      <alignment horizontal="center"/>
    </xf>
    <xf numFmtId="4" fontId="5" fillId="7" borderId="46" xfId="0" applyNumberFormat="1" applyFont="1" applyFill="1" applyBorder="1"/>
    <xf numFmtId="4" fontId="5" fillId="7" borderId="14" xfId="0" applyNumberFormat="1" applyFont="1" applyFill="1" applyBorder="1"/>
    <xf numFmtId="4" fontId="5" fillId="7" borderId="17" xfId="0" applyNumberFormat="1" applyFont="1" applyFill="1" applyBorder="1"/>
    <xf numFmtId="4" fontId="5" fillId="4" borderId="0" xfId="0" applyNumberFormat="1" applyFont="1" applyFill="1" applyBorder="1"/>
    <xf numFmtId="3" fontId="8" fillId="0" borderId="0" xfId="0" applyNumberFormat="1" applyFont="1" applyAlignment="1"/>
    <xf numFmtId="3" fontId="5" fillId="4" borderId="29" xfId="0" applyNumberFormat="1" applyFont="1" applyFill="1" applyBorder="1" applyAlignment="1">
      <alignment horizontal="center" wrapText="1"/>
    </xf>
    <xf numFmtId="4" fontId="5" fillId="4" borderId="45" xfId="0" applyNumberFormat="1" applyFont="1" applyFill="1" applyBorder="1"/>
    <xf numFmtId="3" fontId="8" fillId="4" borderId="0" xfId="0" applyNumberFormat="1" applyFont="1" applyFill="1"/>
    <xf numFmtId="3" fontId="6" fillId="7" borderId="37" xfId="0" applyNumberFormat="1" applyFont="1" applyFill="1" applyBorder="1" applyAlignment="1">
      <alignment horizontal="center"/>
    </xf>
    <xf numFmtId="4" fontId="6" fillId="7" borderId="39" xfId="0" applyNumberFormat="1" applyFont="1" applyFill="1" applyBorder="1"/>
    <xf numFmtId="4" fontId="6" fillId="4" borderId="0" xfId="0" applyNumberFormat="1" applyFont="1" applyFill="1" applyBorder="1"/>
    <xf numFmtId="3" fontId="22" fillId="4" borderId="0" xfId="0" applyNumberFormat="1" applyFont="1" applyFill="1" applyBorder="1" applyAlignment="1">
      <alignment horizontal="center"/>
    </xf>
    <xf numFmtId="4" fontId="22" fillId="4" borderId="0" xfId="0" applyNumberFormat="1" applyFont="1" applyFill="1" applyBorder="1"/>
    <xf numFmtId="164" fontId="10" fillId="4" borderId="0" xfId="3" applyFont="1" applyFill="1" applyBorder="1"/>
    <xf numFmtId="0" fontId="8" fillId="0" borderId="0" xfId="0" applyNumberFormat="1" applyFont="1" applyAlignment="1">
      <alignment horizontal="left"/>
    </xf>
    <xf numFmtId="1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/>
    <xf numFmtId="3" fontId="5" fillId="0" borderId="0" xfId="0" quotePrefix="1" applyNumberFormat="1" applyFont="1" applyFill="1" applyBorder="1" applyAlignment="1">
      <alignment horizontal="left"/>
    </xf>
    <xf numFmtId="3" fontId="5" fillId="0" borderId="0" xfId="0" applyNumberFormat="1" applyFont="1" applyBorder="1"/>
    <xf numFmtId="3" fontId="3" fillId="0" borderId="0" xfId="0" applyNumberFormat="1" applyFont="1"/>
    <xf numFmtId="0" fontId="5" fillId="7" borderId="37" xfId="0" quotePrefix="1" applyNumberFormat="1" applyFont="1" applyFill="1" applyBorder="1" applyAlignment="1">
      <alignment horizontal="center" vertical="center" wrapText="1"/>
    </xf>
    <xf numFmtId="0" fontId="5" fillId="7" borderId="25" xfId="0" applyNumberFormat="1" applyFont="1" applyFill="1" applyBorder="1" applyAlignment="1">
      <alignment horizontal="center" vertical="center" wrapText="1"/>
    </xf>
    <xf numFmtId="3" fontId="5" fillId="7" borderId="25" xfId="0" applyNumberFormat="1" applyFont="1" applyFill="1" applyBorder="1" applyAlignment="1">
      <alignment horizontal="center" vertical="center" wrapText="1"/>
    </xf>
    <xf numFmtId="3" fontId="5" fillId="7" borderId="16" xfId="0" applyNumberFormat="1" applyFont="1" applyFill="1" applyBorder="1" applyAlignment="1">
      <alignment horizontal="center" vertical="center" wrapText="1"/>
    </xf>
    <xf numFmtId="3" fontId="5" fillId="7" borderId="39" xfId="0" applyNumberFormat="1" applyFont="1" applyFill="1" applyBorder="1" applyAlignment="1">
      <alignment horizontal="center" vertical="center" wrapText="1"/>
    </xf>
    <xf numFmtId="3" fontId="23" fillId="4" borderId="0" xfId="0" applyNumberFormat="1" applyFont="1" applyFill="1" applyBorder="1" applyAlignment="1">
      <alignment horizontal="center" vertical="center" wrapText="1"/>
    </xf>
    <xf numFmtId="0" fontId="5" fillId="3" borderId="37" xfId="0" applyNumberFormat="1" applyFont="1" applyFill="1" applyBorder="1" applyAlignment="1">
      <alignment horizontal="center"/>
    </xf>
    <xf numFmtId="0" fontId="5" fillId="3" borderId="25" xfId="0" applyNumberFormat="1" applyFont="1" applyFill="1" applyBorder="1" applyAlignment="1">
      <alignment horizontal="center"/>
    </xf>
    <xf numFmtId="4" fontId="5" fillId="3" borderId="25" xfId="0" applyNumberFormat="1" applyFont="1" applyFill="1" applyBorder="1"/>
    <xf numFmtId="4" fontId="5" fillId="3" borderId="16" xfId="0" applyNumberFormat="1" applyFont="1" applyFill="1" applyBorder="1"/>
    <xf numFmtId="4" fontId="5" fillId="3" borderId="39" xfId="0" applyNumberFormat="1" applyFont="1" applyFill="1" applyBorder="1"/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4" fontId="3" fillId="0" borderId="9" xfId="0" applyNumberFormat="1" applyFont="1" applyBorder="1"/>
    <xf numFmtId="4" fontId="3" fillId="4" borderId="9" xfId="0" applyNumberFormat="1" applyFont="1" applyFill="1" applyBorder="1"/>
    <xf numFmtId="4" fontId="3" fillId="4" borderId="52" xfId="0" applyNumberFormat="1" applyFont="1" applyFill="1" applyBorder="1"/>
    <xf numFmtId="4" fontId="3" fillId="0" borderId="19" xfId="0" applyNumberFormat="1" applyFont="1" applyBorder="1"/>
    <xf numFmtId="0" fontId="3" fillId="0" borderId="2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4" fontId="3" fillId="4" borderId="1" xfId="0" applyNumberFormat="1" applyFont="1" applyFill="1" applyBorder="1"/>
    <xf numFmtId="0" fontId="3" fillId="0" borderId="3" xfId="0" applyNumberFormat="1" applyFont="1" applyBorder="1" applyAlignment="1">
      <alignment horizontal="center"/>
    </xf>
    <xf numFmtId="0" fontId="3" fillId="0" borderId="32" xfId="0" applyNumberFormat="1" applyFont="1" applyBorder="1" applyAlignment="1">
      <alignment horizontal="center"/>
    </xf>
    <xf numFmtId="4" fontId="3" fillId="0" borderId="32" xfId="0" applyNumberFormat="1" applyFont="1" applyBorder="1"/>
    <xf numFmtId="4" fontId="3" fillId="4" borderId="32" xfId="0" applyNumberFormat="1" applyFont="1" applyFill="1" applyBorder="1"/>
    <xf numFmtId="4" fontId="3" fillId="4" borderId="53" xfId="0" applyNumberFormat="1" applyFont="1" applyFill="1" applyBorder="1"/>
    <xf numFmtId="4" fontId="3" fillId="0" borderId="36" xfId="0" applyNumberFormat="1" applyFont="1" applyBorder="1"/>
    <xf numFmtId="0" fontId="3" fillId="0" borderId="9" xfId="0" applyNumberFormat="1" applyFont="1" applyBorder="1" applyAlignment="1">
      <alignment horizontal="center" wrapText="1"/>
    </xf>
    <xf numFmtId="4" fontId="3" fillId="4" borderId="19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4" fontId="3" fillId="4" borderId="22" xfId="0" applyNumberFormat="1" applyFont="1" applyFill="1" applyBorder="1"/>
    <xf numFmtId="4" fontId="3" fillId="4" borderId="21" xfId="0" applyNumberFormat="1" applyFont="1" applyFill="1" applyBorder="1"/>
    <xf numFmtId="0" fontId="3" fillId="0" borderId="32" xfId="0" applyNumberFormat="1" applyFont="1" applyBorder="1" applyAlignment="1">
      <alignment horizontal="center" wrapText="1"/>
    </xf>
    <xf numFmtId="4" fontId="3" fillId="4" borderId="36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4" fontId="3" fillId="4" borderId="24" xfId="0" applyNumberFormat="1" applyFont="1" applyFill="1" applyBorder="1"/>
    <xf numFmtId="4" fontId="3" fillId="4" borderId="54" xfId="0" applyNumberFormat="1" applyFont="1" applyFill="1" applyBorder="1"/>
    <xf numFmtId="4" fontId="3" fillId="4" borderId="44" xfId="0" applyNumberFormat="1" applyFont="1" applyFill="1" applyBorder="1"/>
    <xf numFmtId="0" fontId="5" fillId="3" borderId="25" xfId="0" applyNumberFormat="1" applyFont="1" applyFill="1" applyBorder="1" applyAlignment="1">
      <alignment horizontal="center" wrapText="1"/>
    </xf>
    <xf numFmtId="3" fontId="10" fillId="0" borderId="0" xfId="0" applyNumberFormat="1" applyFont="1"/>
    <xf numFmtId="0" fontId="24" fillId="0" borderId="0" xfId="0" applyFont="1"/>
    <xf numFmtId="0" fontId="5" fillId="3" borderId="25" xfId="0" applyNumberFormat="1" applyFont="1" applyFill="1" applyBorder="1" applyAlignment="1">
      <alignment horizontal="center" wrapText="1" shrinkToFit="1"/>
    </xf>
    <xf numFmtId="0" fontId="3" fillId="0" borderId="8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 shrinkToFit="1"/>
    </xf>
    <xf numFmtId="4" fontId="5" fillId="4" borderId="19" xfId="0" applyNumberFormat="1" applyFont="1" applyFill="1" applyBorder="1"/>
    <xf numFmtId="49" fontId="3" fillId="0" borderId="1" xfId="0" applyNumberFormat="1" applyFont="1" applyBorder="1" applyAlignment="1">
      <alignment horizontal="center" shrinkToFit="1"/>
    </xf>
    <xf numFmtId="4" fontId="5" fillId="4" borderId="21" xfId="0" applyNumberFormat="1" applyFont="1" applyFill="1" applyBorder="1"/>
    <xf numFmtId="49" fontId="3" fillId="0" borderId="32" xfId="0" applyNumberFormat="1" applyFont="1" applyBorder="1" applyAlignment="1">
      <alignment horizontal="center" shrinkToFit="1"/>
    </xf>
    <xf numFmtId="4" fontId="5" fillId="4" borderId="36" xfId="0" applyNumberFormat="1" applyFont="1" applyFill="1" applyBorder="1"/>
    <xf numFmtId="0" fontId="25" fillId="7" borderId="37" xfId="0" applyNumberFormat="1" applyFont="1" applyFill="1" applyBorder="1" applyAlignment="1">
      <alignment horizontal="center"/>
    </xf>
    <xf numFmtId="0" fontId="19" fillId="7" borderId="25" xfId="0" quotePrefix="1" applyNumberFormat="1" applyFont="1" applyFill="1" applyBorder="1" applyAlignment="1">
      <alignment horizontal="center" vertical="justify"/>
    </xf>
    <xf numFmtId="4" fontId="26" fillId="7" borderId="25" xfId="0" applyNumberFormat="1" applyFont="1" applyFill="1" applyBorder="1"/>
    <xf numFmtId="4" fontId="26" fillId="7" borderId="16" xfId="0" applyNumberFormat="1" applyFont="1" applyFill="1" applyBorder="1"/>
    <xf numFmtId="4" fontId="26" fillId="7" borderId="39" xfId="0" applyNumberFormat="1" applyFont="1" applyFill="1" applyBorder="1"/>
    <xf numFmtId="0" fontId="10" fillId="0" borderId="0" xfId="0" applyNumberFormat="1" applyFont="1" applyBorder="1" applyAlignment="1">
      <alignment horizontal="center"/>
    </xf>
    <xf numFmtId="0" fontId="25" fillId="0" borderId="0" xfId="0" applyNumberFormat="1" applyFont="1" applyBorder="1"/>
    <xf numFmtId="4" fontId="25" fillId="0" borderId="0" xfId="0" applyNumberFormat="1" applyFont="1" applyBorder="1"/>
    <xf numFmtId="3" fontId="19" fillId="4" borderId="0" xfId="0" applyNumberFormat="1" applyFont="1" applyFill="1" applyBorder="1"/>
    <xf numFmtId="3" fontId="5" fillId="4" borderId="0" xfId="0" applyNumberFormat="1" applyFont="1" applyFill="1" applyBorder="1"/>
    <xf numFmtId="0" fontId="19" fillId="0" borderId="0" xfId="0" applyNumberFormat="1" applyFont="1" applyBorder="1" applyAlignment="1">
      <alignment horizontal="center"/>
    </xf>
    <xf numFmtId="3" fontId="2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center" vertical="center"/>
    </xf>
    <xf numFmtId="0" fontId="13" fillId="0" borderId="0" xfId="0" applyFont="1" applyBorder="1"/>
    <xf numFmtId="4" fontId="19" fillId="0" borderId="0" xfId="0" applyNumberFormat="1" applyFont="1" applyBorder="1"/>
    <xf numFmtId="4" fontId="25" fillId="0" borderId="0" xfId="0" applyNumberFormat="1" applyFont="1"/>
    <xf numFmtId="3" fontId="25" fillId="0" borderId="0" xfId="0" applyNumberFormat="1" applyFont="1"/>
    <xf numFmtId="3" fontId="3" fillId="0" borderId="0" xfId="0" applyNumberFormat="1" applyFont="1" applyBorder="1"/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>
      <alignment horizontal="center" wrapText="1"/>
    </xf>
    <xf numFmtId="0" fontId="28" fillId="0" borderId="0" xfId="0" applyFont="1"/>
    <xf numFmtId="4" fontId="28" fillId="0" borderId="0" xfId="0" applyNumberFormat="1" applyFont="1"/>
    <xf numFmtId="0" fontId="9" fillId="0" borderId="0" xfId="1" applyFont="1"/>
    <xf numFmtId="0" fontId="7" fillId="0" borderId="0" xfId="1" applyFont="1" applyAlignment="1">
      <alignment horizontal="right"/>
    </xf>
    <xf numFmtId="0" fontId="5" fillId="0" borderId="0" xfId="0" applyNumberFormat="1" applyFont="1" applyBorder="1" applyAlignment="1">
      <alignment horizontal="center"/>
    </xf>
    <xf numFmtId="0" fontId="3" fillId="0" borderId="0" xfId="0" applyNumberFormat="1" applyFont="1" applyBorder="1"/>
    <xf numFmtId="4" fontId="3" fillId="0" borderId="0" xfId="0" applyNumberFormat="1" applyFont="1" applyBorder="1"/>
    <xf numFmtId="49" fontId="9" fillId="0" borderId="0" xfId="1" applyNumberFormat="1" applyFont="1" applyAlignment="1">
      <alignment horizontal="center" wrapText="1"/>
    </xf>
    <xf numFmtId="4" fontId="5" fillId="0" borderId="0" xfId="0" applyNumberFormat="1" applyFont="1" applyBorder="1"/>
    <xf numFmtId="4" fontId="3" fillId="0" borderId="0" xfId="0" applyNumberFormat="1" applyFont="1"/>
    <xf numFmtId="3" fontId="3" fillId="0" borderId="0" xfId="0" applyNumberFormat="1" applyFont="1" applyBorder="1" applyAlignment="1">
      <alignment horizontal="left" indent="1"/>
    </xf>
    <xf numFmtId="0" fontId="29" fillId="0" borderId="0" xfId="0" applyNumberFormat="1" applyFont="1" applyAlignment="1">
      <alignment horizontal="center"/>
    </xf>
    <xf numFmtId="0" fontId="29" fillId="0" borderId="0" xfId="0" applyNumberFormat="1" applyFont="1"/>
    <xf numFmtId="4" fontId="14" fillId="0" borderId="0" xfId="0" applyNumberFormat="1" applyFont="1"/>
    <xf numFmtId="3" fontId="14" fillId="0" borderId="0" xfId="0" applyNumberFormat="1" applyFont="1"/>
    <xf numFmtId="0" fontId="14" fillId="0" borderId="0" xfId="0" applyNumberFormat="1" applyFont="1" applyAlignment="1">
      <alignment horizontal="center"/>
    </xf>
    <xf numFmtId="0" fontId="14" fillId="0" borderId="0" xfId="0" applyNumberFormat="1" applyFont="1"/>
    <xf numFmtId="3" fontId="6" fillId="0" borderId="0" xfId="0" applyNumberFormat="1" applyFont="1"/>
    <xf numFmtId="0" fontId="6" fillId="7" borderId="56" xfId="0" applyFont="1" applyFill="1" applyBorder="1" applyAlignment="1">
      <alignment horizontal="center" wrapText="1"/>
    </xf>
    <xf numFmtId="4" fontId="6" fillId="7" borderId="57" xfId="0" applyNumberFormat="1" applyFont="1" applyFill="1" applyBorder="1" applyAlignment="1">
      <alignment horizontal="center" vertical="center"/>
    </xf>
    <xf numFmtId="0" fontId="15" fillId="0" borderId="0" xfId="0" applyFont="1"/>
    <xf numFmtId="0" fontId="14" fillId="4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4" fillId="0" borderId="0" xfId="0" quotePrefix="1" applyFont="1" applyBorder="1" applyAlignment="1">
      <alignment horizontal="left" wrapText="1"/>
    </xf>
    <xf numFmtId="0" fontId="14" fillId="0" borderId="0" xfId="0" quotePrefix="1" applyFont="1" applyAlignment="1">
      <alignment wrapText="1"/>
    </xf>
    <xf numFmtId="0" fontId="6" fillId="0" borderId="0" xfId="0" applyNumberFormat="1" applyFont="1" applyBorder="1" applyAlignment="1">
      <alignment horizontal="center"/>
    </xf>
    <xf numFmtId="0" fontId="14" fillId="0" borderId="0" xfId="0" applyNumberFormat="1" applyFont="1" applyBorder="1"/>
    <xf numFmtId="4" fontId="14" fillId="0" borderId="0" xfId="0" applyNumberFormat="1" applyFont="1" applyBorder="1"/>
    <xf numFmtId="3" fontId="6" fillId="4" borderId="0" xfId="0" applyNumberFormat="1" applyFont="1" applyFill="1" applyBorder="1"/>
    <xf numFmtId="3" fontId="6" fillId="0" borderId="0" xfId="0" applyNumberFormat="1" applyFont="1" applyBorder="1"/>
    <xf numFmtId="3" fontId="14" fillId="0" borderId="0" xfId="0" applyNumberFormat="1" applyFont="1" applyBorder="1"/>
    <xf numFmtId="0" fontId="15" fillId="0" borderId="0" xfId="0" applyFont="1" applyBorder="1"/>
    <xf numFmtId="0" fontId="6" fillId="7" borderId="37" xfId="0" applyFont="1" applyFill="1" applyBorder="1" applyAlignment="1">
      <alignment horizontal="center"/>
    </xf>
    <xf numFmtId="4" fontId="6" fillId="7" borderId="25" xfId="0" applyNumberFormat="1" applyFont="1" applyFill="1" applyBorder="1"/>
    <xf numFmtId="0" fontId="15" fillId="7" borderId="25" xfId="0" applyFont="1" applyFill="1" applyBorder="1"/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1" borderId="31" xfId="0" applyFont="1" applyFill="1" applyBorder="1" applyAlignment="1">
      <alignment horizontal="center"/>
    </xf>
    <xf numFmtId="0" fontId="5" fillId="1" borderId="40" xfId="0" applyFont="1" applyFill="1" applyBorder="1" applyAlignment="1">
      <alignment horizontal="right" vertical="center" wrapText="1"/>
    </xf>
    <xf numFmtId="0" fontId="5" fillId="1" borderId="6" xfId="0" applyFont="1" applyFill="1" applyBorder="1" applyAlignment="1">
      <alignment horizontal="left" wrapText="1"/>
    </xf>
    <xf numFmtId="0" fontId="5" fillId="0" borderId="34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wrapText="1"/>
    </xf>
    <xf numFmtId="0" fontId="12" fillId="0" borderId="0" xfId="0" applyNumberFormat="1" applyFont="1" applyBorder="1" applyAlignment="1">
      <alignment horizontal="center"/>
    </xf>
    <xf numFmtId="4" fontId="31" fillId="0" borderId="0" xfId="0" applyNumberFormat="1" applyFont="1" applyBorder="1"/>
    <xf numFmtId="3" fontId="31" fillId="0" borderId="0" xfId="0" applyNumberFormat="1" applyFont="1"/>
    <xf numFmtId="3" fontId="31" fillId="4" borderId="0" xfId="0" applyNumberFormat="1" applyFont="1" applyFill="1" applyBorder="1"/>
    <xf numFmtId="3" fontId="32" fillId="0" borderId="0" xfId="0" applyNumberFormat="1" applyFont="1" applyAlignment="1">
      <alignment horizontal="center"/>
    </xf>
    <xf numFmtId="4" fontId="12" fillId="0" borderId="0" xfId="0" applyNumberFormat="1" applyFont="1" applyBorder="1"/>
    <xf numFmtId="0" fontId="32" fillId="4" borderId="0" xfId="0" applyFont="1" applyFill="1"/>
    <xf numFmtId="0" fontId="11" fillId="0" borderId="0" xfId="0" applyFont="1"/>
    <xf numFmtId="0" fontId="13" fillId="0" borderId="0" xfId="0" applyFont="1" applyBorder="1" applyAlignment="1">
      <alignment horizontal="center"/>
    </xf>
    <xf numFmtId="4" fontId="31" fillId="0" borderId="0" xfId="0" applyNumberFormat="1" applyFont="1"/>
    <xf numFmtId="0" fontId="31" fillId="4" borderId="0" xfId="0" applyFont="1" applyFill="1"/>
    <xf numFmtId="0" fontId="3" fillId="0" borderId="0" xfId="0" applyFont="1"/>
    <xf numFmtId="0" fontId="3" fillId="0" borderId="0" xfId="0" applyFont="1" applyBorder="1"/>
    <xf numFmtId="0" fontId="31" fillId="0" borderId="0" xfId="0" applyNumberFormat="1" applyFont="1" applyBorder="1"/>
    <xf numFmtId="3" fontId="31" fillId="0" borderId="0" xfId="0" applyNumberFormat="1" applyFont="1" applyBorder="1" applyAlignment="1">
      <alignment horizontal="left" indent="1"/>
    </xf>
    <xf numFmtId="0" fontId="33" fillId="4" borderId="0" xfId="0" applyFont="1" applyFill="1"/>
    <xf numFmtId="0" fontId="33" fillId="0" borderId="0" xfId="0" applyFont="1"/>
    <xf numFmtId="165" fontId="34" fillId="7" borderId="39" xfId="0" applyNumberFormat="1" applyFont="1" applyFill="1" applyBorder="1"/>
    <xf numFmtId="4" fontId="13" fillId="0" borderId="0" xfId="0" applyNumberFormat="1" applyFont="1"/>
    <xf numFmtId="0" fontId="6" fillId="0" borderId="0" xfId="1" applyFont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3" fontId="11" fillId="0" borderId="0" xfId="0" applyNumberFormat="1" applyFont="1" applyAlignment="1">
      <alignment horizontal="center"/>
    </xf>
    <xf numFmtId="0" fontId="19" fillId="0" borderId="0" xfId="0" applyNumberFormat="1" applyFont="1" applyBorder="1" applyAlignment="1">
      <alignment horizontal="center"/>
    </xf>
    <xf numFmtId="3" fontId="27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 vertical="center"/>
    </xf>
    <xf numFmtId="0" fontId="17" fillId="5" borderId="15" xfId="0" applyNumberFormat="1" applyFont="1" applyFill="1" applyBorder="1" applyAlignment="1">
      <alignment horizontal="center"/>
    </xf>
    <xf numFmtId="0" fontId="17" fillId="5" borderId="26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9" fillId="0" borderId="7" xfId="0" applyFont="1" applyBorder="1" applyAlignment="1">
      <alignment horizontal="center"/>
    </xf>
    <xf numFmtId="0" fontId="14" fillId="0" borderId="0" xfId="0" quotePrefix="1" applyFont="1" applyBorder="1" applyAlignment="1">
      <alignment horizontal="left" wrapText="1"/>
    </xf>
    <xf numFmtId="0" fontId="13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 vertical="center"/>
    </xf>
    <xf numFmtId="165" fontId="6" fillId="3" borderId="40" xfId="0" applyNumberFormat="1" applyFont="1" applyFill="1" applyBorder="1" applyAlignment="1">
      <alignment horizontal="center" wrapText="1"/>
    </xf>
    <xf numFmtId="165" fontId="6" fillId="3" borderId="41" xfId="0" applyNumberFormat="1" applyFont="1" applyFill="1" applyBorder="1" applyAlignment="1">
      <alignment horizontal="center" wrapText="1"/>
    </xf>
    <xf numFmtId="165" fontId="6" fillId="3" borderId="42" xfId="0" applyNumberFormat="1" applyFont="1" applyFill="1" applyBorder="1" applyAlignment="1">
      <alignment horizontal="center" wrapText="1"/>
    </xf>
    <xf numFmtId="165" fontId="6" fillId="3" borderId="6" xfId="0" applyNumberFormat="1" applyFont="1" applyFill="1" applyBorder="1" applyAlignment="1">
      <alignment horizontal="center" wrapText="1"/>
    </xf>
    <xf numFmtId="165" fontId="6" fillId="3" borderId="7" xfId="0" applyNumberFormat="1" applyFont="1" applyFill="1" applyBorder="1" applyAlignment="1">
      <alignment horizontal="center" wrapText="1"/>
    </xf>
    <xf numFmtId="165" fontId="6" fillId="3" borderId="43" xfId="0" applyNumberFormat="1" applyFont="1" applyFill="1" applyBorder="1" applyAlignment="1">
      <alignment horizontal="center" wrapText="1"/>
    </xf>
    <xf numFmtId="0" fontId="12" fillId="0" borderId="0" xfId="0" applyNumberFormat="1" applyFont="1" applyBorder="1" applyAlignment="1">
      <alignment horizontal="center"/>
    </xf>
    <xf numFmtId="3" fontId="32" fillId="0" borderId="0" xfId="0" applyNumberFormat="1" applyFont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quotePrefix="1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165" fontId="6" fillId="3" borderId="15" xfId="0" applyNumberFormat="1" applyFont="1" applyFill="1" applyBorder="1" applyAlignment="1">
      <alignment horizontal="center" wrapText="1"/>
    </xf>
    <xf numFmtId="165" fontId="6" fillId="3" borderId="26" xfId="0" applyNumberFormat="1" applyFont="1" applyFill="1" applyBorder="1" applyAlignment="1">
      <alignment horizontal="center" wrapText="1"/>
    </xf>
    <xf numFmtId="165" fontId="6" fillId="3" borderId="27" xfId="0" applyNumberFormat="1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/>
    </xf>
    <xf numFmtId="0" fontId="5" fillId="7" borderId="41" xfId="0" applyFont="1" applyFill="1" applyBorder="1" applyAlignment="1">
      <alignment horizontal="center"/>
    </xf>
    <xf numFmtId="0" fontId="5" fillId="7" borderId="42" xfId="0" applyFont="1" applyFill="1" applyBorder="1" applyAlignment="1">
      <alignment horizontal="center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6" fillId="3" borderId="16" xfId="0" quotePrefix="1" applyNumberFormat="1" applyFont="1" applyFill="1" applyBorder="1" applyAlignment="1">
      <alignment horizontal="center" wrapText="1"/>
    </xf>
    <xf numFmtId="4" fontId="6" fillId="3" borderId="26" xfId="0" quotePrefix="1" applyNumberFormat="1" applyFont="1" applyFill="1" applyBorder="1" applyAlignment="1">
      <alignment horizontal="center" wrapText="1"/>
    </xf>
    <xf numFmtId="4" fontId="6" fillId="3" borderId="27" xfId="0" quotePrefix="1" applyNumberFormat="1" applyFont="1" applyFill="1" applyBorder="1" applyAlignment="1">
      <alignment horizontal="center" wrapText="1"/>
    </xf>
    <xf numFmtId="4" fontId="6" fillId="7" borderId="15" xfId="0" applyNumberFormat="1" applyFont="1" applyFill="1" applyBorder="1" applyAlignment="1">
      <alignment horizontal="center" vertical="center"/>
    </xf>
    <xf numFmtId="4" fontId="6" fillId="7" borderId="26" xfId="0" applyNumberFormat="1" applyFont="1" applyFill="1" applyBorder="1" applyAlignment="1">
      <alignment horizontal="center" vertical="center"/>
    </xf>
    <xf numFmtId="4" fontId="6" fillId="7" borderId="27" xfId="0" applyNumberFormat="1" applyFont="1" applyFill="1" applyBorder="1" applyAlignment="1">
      <alignment horizontal="center" vertical="center"/>
    </xf>
    <xf numFmtId="165" fontId="6" fillId="3" borderId="31" xfId="0" applyNumberFormat="1" applyFont="1" applyFill="1" applyBorder="1" applyAlignment="1">
      <alignment horizontal="center" wrapText="1"/>
    </xf>
    <xf numFmtId="165" fontId="6" fillId="3" borderId="57" xfId="0" applyNumberFormat="1" applyFont="1" applyFill="1" applyBorder="1" applyAlignment="1">
      <alignment horizont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6"/>
  <sheetViews>
    <sheetView tabSelected="1" workbookViewId="0">
      <selection activeCell="E65" sqref="E65"/>
    </sheetView>
  </sheetViews>
  <sheetFormatPr defaultRowHeight="15" x14ac:dyDescent="0.25"/>
  <cols>
    <col min="1" max="1" width="51.85546875" style="111" customWidth="1"/>
    <col min="2" max="2" width="11.85546875" style="111" customWidth="1"/>
    <col min="3" max="3" width="17" style="111" customWidth="1"/>
    <col min="4" max="4" width="19.28515625" style="111" customWidth="1"/>
    <col min="5" max="5" width="17.140625" style="111" customWidth="1"/>
    <col min="6" max="6" width="9.140625" style="111"/>
    <col min="7" max="7" width="10" style="111" bestFit="1" customWidth="1"/>
    <col min="8" max="16384" width="9.140625" style="111"/>
  </cols>
  <sheetData>
    <row r="2" spans="1:5" ht="37.5" customHeight="1" x14ac:dyDescent="0.3">
      <c r="A2" s="306" t="s">
        <v>117</v>
      </c>
      <c r="B2" s="306"/>
      <c r="C2" s="306"/>
      <c r="D2" s="306"/>
      <c r="E2" s="306"/>
    </row>
    <row r="3" spans="1:5" x14ac:dyDescent="0.25">
      <c r="A3" s="247"/>
      <c r="B3" s="247"/>
      <c r="C3" s="247"/>
      <c r="D3" s="247"/>
      <c r="E3" s="248" t="s">
        <v>149</v>
      </c>
    </row>
    <row r="4" spans="1:5" ht="15.75" thickBot="1" x14ac:dyDescent="0.3">
      <c r="A4" s="247"/>
      <c r="B4" s="247"/>
      <c r="C4" s="247"/>
      <c r="D4" s="247"/>
      <c r="E4" s="247"/>
    </row>
    <row r="5" spans="1:5" ht="29.25" customHeight="1" thickBot="1" x14ac:dyDescent="0.35">
      <c r="A5" s="81" t="s">
        <v>0</v>
      </c>
      <c r="B5" s="82" t="s">
        <v>1</v>
      </c>
      <c r="C5" s="83" t="s">
        <v>100</v>
      </c>
      <c r="D5" s="84" t="s">
        <v>118</v>
      </c>
      <c r="E5" s="85" t="s">
        <v>150</v>
      </c>
    </row>
    <row r="6" spans="1:5" x14ac:dyDescent="0.25">
      <c r="A6" s="6" t="s">
        <v>2</v>
      </c>
      <c r="B6" s="7" t="s">
        <v>3</v>
      </c>
      <c r="C6" s="8">
        <v>0</v>
      </c>
      <c r="D6" s="8">
        <v>0</v>
      </c>
      <c r="E6" s="9">
        <v>0</v>
      </c>
    </row>
    <row r="7" spans="1:5" x14ac:dyDescent="0.25">
      <c r="A7" s="10" t="s">
        <v>81</v>
      </c>
      <c r="B7" s="11" t="s">
        <v>4</v>
      </c>
      <c r="C7" s="12">
        <v>0</v>
      </c>
      <c r="D7" s="12">
        <v>0</v>
      </c>
      <c r="E7" s="13">
        <v>0</v>
      </c>
    </row>
    <row r="8" spans="1:5" ht="30" x14ac:dyDescent="0.25">
      <c r="A8" s="14" t="s">
        <v>144</v>
      </c>
      <c r="B8" s="11" t="s">
        <v>145</v>
      </c>
      <c r="C8" s="12">
        <v>0</v>
      </c>
      <c r="D8" s="12">
        <v>14902.2</v>
      </c>
      <c r="E8" s="13">
        <f>D8</f>
        <v>14902.2</v>
      </c>
    </row>
    <row r="9" spans="1:5" ht="30" x14ac:dyDescent="0.25">
      <c r="A9" s="14" t="s">
        <v>146</v>
      </c>
      <c r="B9" s="11" t="s">
        <v>147</v>
      </c>
      <c r="C9" s="12">
        <v>0</v>
      </c>
      <c r="D9" s="12">
        <v>2629.8</v>
      </c>
      <c r="E9" s="13">
        <f>D9</f>
        <v>2629.8</v>
      </c>
    </row>
    <row r="10" spans="1:5" ht="30" x14ac:dyDescent="0.25">
      <c r="A10" s="14" t="s">
        <v>98</v>
      </c>
      <c r="B10" s="11" t="s">
        <v>76</v>
      </c>
      <c r="C10" s="12">
        <v>6169500</v>
      </c>
      <c r="D10" s="12">
        <v>3152000</v>
      </c>
      <c r="E10" s="13">
        <f>C10+D10</f>
        <v>9321500</v>
      </c>
    </row>
    <row r="11" spans="1:5" ht="30" x14ac:dyDescent="0.25">
      <c r="A11" s="14" t="s">
        <v>148</v>
      </c>
      <c r="B11" s="11" t="s">
        <v>76</v>
      </c>
      <c r="C11" s="12">
        <v>0</v>
      </c>
      <c r="D11" s="12">
        <v>3000</v>
      </c>
      <c r="E11" s="13">
        <v>3000</v>
      </c>
    </row>
    <row r="12" spans="1:5" x14ac:dyDescent="0.25">
      <c r="A12" s="10" t="s">
        <v>82</v>
      </c>
      <c r="B12" s="11" t="s">
        <v>76</v>
      </c>
      <c r="C12" s="12">
        <v>0</v>
      </c>
      <c r="D12" s="12">
        <v>0</v>
      </c>
      <c r="E12" s="13">
        <v>0</v>
      </c>
    </row>
    <row r="13" spans="1:5" ht="30" x14ac:dyDescent="0.25">
      <c r="A13" s="14" t="s">
        <v>93</v>
      </c>
      <c r="B13" s="11" t="s">
        <v>76</v>
      </c>
      <c r="C13" s="2">
        <v>10000</v>
      </c>
      <c r="D13" s="12">
        <v>0</v>
      </c>
      <c r="E13" s="13">
        <v>10000</v>
      </c>
    </row>
    <row r="14" spans="1:5" x14ac:dyDescent="0.25">
      <c r="A14" s="15" t="s">
        <v>5</v>
      </c>
      <c r="B14" s="1">
        <v>641</v>
      </c>
      <c r="C14" s="2">
        <v>700</v>
      </c>
      <c r="D14" s="12">
        <v>300</v>
      </c>
      <c r="E14" s="13">
        <f>C14+D14</f>
        <v>1000</v>
      </c>
    </row>
    <row r="15" spans="1:5" x14ac:dyDescent="0.25">
      <c r="A15" s="15" t="s">
        <v>125</v>
      </c>
      <c r="B15" s="1">
        <v>64143</v>
      </c>
      <c r="C15" s="2">
        <v>0</v>
      </c>
      <c r="D15" s="12">
        <v>2000</v>
      </c>
      <c r="E15" s="13">
        <v>2000</v>
      </c>
    </row>
    <row r="16" spans="1:5" x14ac:dyDescent="0.25">
      <c r="A16" s="15" t="s">
        <v>6</v>
      </c>
      <c r="B16" s="4">
        <v>652</v>
      </c>
      <c r="C16" s="2">
        <v>0</v>
      </c>
      <c r="D16" s="12">
        <v>0</v>
      </c>
      <c r="E16" s="13">
        <v>0</v>
      </c>
    </row>
    <row r="17" spans="1:7" x14ac:dyDescent="0.25">
      <c r="A17" s="15" t="s">
        <v>63</v>
      </c>
      <c r="B17" s="4" t="s">
        <v>103</v>
      </c>
      <c r="C17" s="2">
        <v>528000</v>
      </c>
      <c r="D17" s="12">
        <v>73279.33</v>
      </c>
      <c r="E17" s="13">
        <f>SUM(C17:D17)</f>
        <v>601279.32999999996</v>
      </c>
    </row>
    <row r="18" spans="1:7" x14ac:dyDescent="0.25">
      <c r="A18" s="15" t="s">
        <v>108</v>
      </c>
      <c r="B18" s="88">
        <v>68311</v>
      </c>
      <c r="C18" s="2">
        <v>1000</v>
      </c>
      <c r="D18" s="12">
        <v>2000</v>
      </c>
      <c r="E18" s="13">
        <v>3000</v>
      </c>
      <c r="G18" s="305"/>
    </row>
    <row r="19" spans="1:7" x14ac:dyDescent="0.25">
      <c r="A19" s="15" t="s">
        <v>109</v>
      </c>
      <c r="B19" s="88">
        <v>64151</v>
      </c>
      <c r="C19" s="2">
        <v>300</v>
      </c>
      <c r="D19" s="12">
        <v>-300</v>
      </c>
      <c r="E19" s="13">
        <v>0</v>
      </c>
    </row>
    <row r="20" spans="1:7" x14ac:dyDescent="0.25">
      <c r="A20" s="15" t="s">
        <v>7</v>
      </c>
      <c r="B20" s="4">
        <v>663</v>
      </c>
      <c r="C20" s="2">
        <v>0</v>
      </c>
      <c r="D20" s="12">
        <v>0</v>
      </c>
      <c r="E20" s="13">
        <v>0</v>
      </c>
    </row>
    <row r="21" spans="1:7" ht="15.75" x14ac:dyDescent="0.25">
      <c r="A21" s="16" t="s">
        <v>8</v>
      </c>
      <c r="B21" s="4">
        <v>671</v>
      </c>
      <c r="C21" s="2">
        <v>294350</v>
      </c>
      <c r="D21" s="12">
        <f>E21-C21</f>
        <v>108948</v>
      </c>
      <c r="E21" s="13">
        <v>403298</v>
      </c>
    </row>
    <row r="22" spans="1:7" ht="15.75" x14ac:dyDescent="0.25">
      <c r="A22" s="16" t="s">
        <v>84</v>
      </c>
      <c r="B22" s="4">
        <v>671</v>
      </c>
      <c r="C22" s="2">
        <v>695000</v>
      </c>
      <c r="D22" s="12">
        <f>E22-C22</f>
        <v>-68000</v>
      </c>
      <c r="E22" s="13">
        <v>627000</v>
      </c>
    </row>
    <row r="23" spans="1:7" ht="15.75" thickBot="1" x14ac:dyDescent="0.3">
      <c r="A23" s="64" t="s">
        <v>9</v>
      </c>
      <c r="B23" s="65">
        <v>67</v>
      </c>
      <c r="C23" s="66">
        <f>SUM(C21:C22)</f>
        <v>989350</v>
      </c>
      <c r="D23" s="67">
        <f>SUM(D21:D22)</f>
        <v>40948</v>
      </c>
      <c r="E23" s="13">
        <f>SUM(E21:E22)</f>
        <v>1030298</v>
      </c>
    </row>
    <row r="24" spans="1:7" ht="15.75" thickBot="1" x14ac:dyDescent="0.3">
      <c r="A24" s="69" t="s">
        <v>10</v>
      </c>
      <c r="B24" s="70">
        <v>6</v>
      </c>
      <c r="C24" s="71">
        <f>C10+C13+C14+C17+C18+C19+C21+C22</f>
        <v>7698850</v>
      </c>
      <c r="D24" s="71">
        <f>D8+D9+D10+D11+D14+D15+D17+D18+D19+D21+D22</f>
        <v>3290759.33</v>
      </c>
      <c r="E24" s="72">
        <f>E8+E9+E10+E11+E13+E14+E15+E17+E18+E21+E22</f>
        <v>10989609.33</v>
      </c>
    </row>
    <row r="25" spans="1:7" ht="15.75" thickBot="1" x14ac:dyDescent="0.3">
      <c r="A25" s="6" t="s">
        <v>126</v>
      </c>
      <c r="B25" s="7" t="s">
        <v>127</v>
      </c>
      <c r="C25" s="8">
        <v>0</v>
      </c>
      <c r="D25" s="8">
        <v>1500</v>
      </c>
      <c r="E25" s="9">
        <v>1500</v>
      </c>
    </row>
    <row r="26" spans="1:7" ht="15.75" thickBot="1" x14ac:dyDescent="0.3">
      <c r="A26" s="69" t="s">
        <v>128</v>
      </c>
      <c r="B26" s="70">
        <v>7</v>
      </c>
      <c r="C26" s="71">
        <v>0</v>
      </c>
      <c r="D26" s="71">
        <v>1500</v>
      </c>
      <c r="E26" s="72">
        <v>1500</v>
      </c>
    </row>
    <row r="27" spans="1:7" ht="15.75" thickBot="1" x14ac:dyDescent="0.3">
      <c r="A27" s="69" t="s">
        <v>129</v>
      </c>
      <c r="B27" s="95"/>
      <c r="C27" s="71">
        <f>C24+C26</f>
        <v>7698850</v>
      </c>
      <c r="D27" s="71">
        <f>D24+D26</f>
        <v>3292259.33</v>
      </c>
      <c r="E27" s="72">
        <f>E24+E26</f>
        <v>10991109.33</v>
      </c>
    </row>
    <row r="28" spans="1:7" ht="15.75" thickBot="1" x14ac:dyDescent="0.3">
      <c r="A28" s="17" t="s">
        <v>101</v>
      </c>
      <c r="B28" s="18"/>
      <c r="C28" s="19">
        <v>-30000</v>
      </c>
      <c r="D28" s="19">
        <v>30000</v>
      </c>
      <c r="E28" s="20">
        <v>0</v>
      </c>
    </row>
    <row r="29" spans="1:7" ht="15.75" thickBot="1" x14ac:dyDescent="0.3">
      <c r="A29" s="91" t="s">
        <v>124</v>
      </c>
      <c r="B29" s="92"/>
      <c r="C29" s="93">
        <v>0</v>
      </c>
      <c r="D29" s="93">
        <v>64280.67</v>
      </c>
      <c r="E29" s="94">
        <v>64280.67</v>
      </c>
    </row>
    <row r="30" spans="1:7" ht="30" customHeight="1" thickBot="1" x14ac:dyDescent="0.3">
      <c r="A30" s="21" t="s">
        <v>11</v>
      </c>
      <c r="B30" s="22"/>
      <c r="C30" s="23">
        <f>SUM(C25:C28)</f>
        <v>7668850</v>
      </c>
      <c r="D30" s="23">
        <f>SUM(D27:D29)</f>
        <v>3386540</v>
      </c>
      <c r="E30" s="24">
        <f>E24+E26+E29</f>
        <v>11055390</v>
      </c>
    </row>
    <row r="31" spans="1:7" ht="15.75" thickBot="1" x14ac:dyDescent="0.3">
      <c r="A31" s="25"/>
      <c r="B31" s="26"/>
      <c r="C31" s="27"/>
      <c r="D31" s="27"/>
      <c r="E31" s="28"/>
    </row>
    <row r="32" spans="1:7" ht="26.25" thickBot="1" x14ac:dyDescent="0.35">
      <c r="A32" s="86" t="s">
        <v>12</v>
      </c>
      <c r="B32" s="87" t="s">
        <v>1</v>
      </c>
      <c r="C32" s="83" t="s">
        <v>100</v>
      </c>
      <c r="D32" s="84" t="s">
        <v>118</v>
      </c>
      <c r="E32" s="85" t="s">
        <v>150</v>
      </c>
    </row>
    <row r="33" spans="1:5" ht="16.5" thickBot="1" x14ac:dyDescent="0.3">
      <c r="A33" s="29" t="s">
        <v>13</v>
      </c>
      <c r="B33" s="30">
        <v>3</v>
      </c>
      <c r="C33" s="31">
        <f>C34+C38+C44</f>
        <v>7487000</v>
      </c>
      <c r="D33" s="31">
        <f>D34+D38+D44+D46</f>
        <v>3372840</v>
      </c>
      <c r="E33" s="32">
        <f>E34+E38+E44+E46</f>
        <v>10859840</v>
      </c>
    </row>
    <row r="34" spans="1:5" ht="15.75" thickBot="1" x14ac:dyDescent="0.3">
      <c r="A34" s="33" t="s">
        <v>14</v>
      </c>
      <c r="B34" s="34">
        <v>31</v>
      </c>
      <c r="C34" s="35">
        <f>C35+C36+C37</f>
        <v>6010000</v>
      </c>
      <c r="D34" s="35">
        <f>D35+D37+D36</f>
        <v>3031060</v>
      </c>
      <c r="E34" s="36">
        <f>E35+E36+E37</f>
        <v>9041060</v>
      </c>
    </row>
    <row r="35" spans="1:5" x14ac:dyDescent="0.25">
      <c r="A35" s="37" t="s">
        <v>15</v>
      </c>
      <c r="B35" s="38">
        <v>311</v>
      </c>
      <c r="C35" s="73">
        <v>5000000</v>
      </c>
      <c r="D35" s="73">
        <f>E35-C35</f>
        <v>2565000</v>
      </c>
      <c r="E35" s="74">
        <v>7565000</v>
      </c>
    </row>
    <row r="36" spans="1:5" x14ac:dyDescent="0.25">
      <c r="A36" s="39" t="s">
        <v>16</v>
      </c>
      <c r="B36" s="40">
        <v>312</v>
      </c>
      <c r="C36" s="2">
        <v>210000</v>
      </c>
      <c r="D36" s="2">
        <f>E36-C36</f>
        <v>59500</v>
      </c>
      <c r="E36" s="5">
        <v>269500</v>
      </c>
    </row>
    <row r="37" spans="1:5" ht="15.75" thickBot="1" x14ac:dyDescent="0.3">
      <c r="A37" s="43" t="s">
        <v>17</v>
      </c>
      <c r="B37" s="44">
        <v>313</v>
      </c>
      <c r="C37" s="66">
        <v>800000</v>
      </c>
      <c r="D37" s="66">
        <f>E37-C37</f>
        <v>406560</v>
      </c>
      <c r="E37" s="68">
        <v>1206560</v>
      </c>
    </row>
    <row r="38" spans="1:5" ht="15.75" thickBot="1" x14ac:dyDescent="0.3">
      <c r="A38" s="33" t="s">
        <v>18</v>
      </c>
      <c r="B38" s="34">
        <v>32</v>
      </c>
      <c r="C38" s="35">
        <f>C39+C40+C41+C42+C43</f>
        <v>1467000</v>
      </c>
      <c r="D38" s="35">
        <f>D39+D40+D41+D42+D43</f>
        <v>300699.22000000009</v>
      </c>
      <c r="E38" s="36">
        <f>E39+E40+E41+E43+E42</f>
        <v>1767699.2200000002</v>
      </c>
    </row>
    <row r="39" spans="1:5" x14ac:dyDescent="0.25">
      <c r="A39" s="37" t="s">
        <v>71</v>
      </c>
      <c r="B39" s="38">
        <v>321</v>
      </c>
      <c r="C39" s="73">
        <v>429600</v>
      </c>
      <c r="D39" s="73">
        <f>E39-C39</f>
        <v>30718.489999999991</v>
      </c>
      <c r="E39" s="74">
        <v>460318.49</v>
      </c>
    </row>
    <row r="40" spans="1:5" x14ac:dyDescent="0.25">
      <c r="A40" s="39" t="s">
        <v>19</v>
      </c>
      <c r="B40" s="40">
        <v>322</v>
      </c>
      <c r="C40" s="2">
        <v>266500</v>
      </c>
      <c r="D40" s="2">
        <f>E40-C40</f>
        <v>116098.34000000003</v>
      </c>
      <c r="E40" s="5">
        <v>382598.34</v>
      </c>
    </row>
    <row r="41" spans="1:5" x14ac:dyDescent="0.25">
      <c r="A41" s="39" t="s">
        <v>20</v>
      </c>
      <c r="B41" s="40">
        <v>323</v>
      </c>
      <c r="C41" s="2">
        <v>669400</v>
      </c>
      <c r="D41" s="2">
        <f>E41-C41</f>
        <v>74604.410000000033</v>
      </c>
      <c r="E41" s="5">
        <v>744004.41</v>
      </c>
    </row>
    <row r="42" spans="1:5" x14ac:dyDescent="0.25">
      <c r="A42" s="45" t="s">
        <v>105</v>
      </c>
      <c r="B42" s="40">
        <v>324</v>
      </c>
      <c r="C42" s="75">
        <v>23000</v>
      </c>
      <c r="D42" s="75">
        <f>E42-C42</f>
        <v>724.56000000000131</v>
      </c>
      <c r="E42" s="76">
        <v>23724.560000000001</v>
      </c>
    </row>
    <row r="43" spans="1:5" ht="15.75" thickBot="1" x14ac:dyDescent="0.3">
      <c r="A43" s="43" t="s">
        <v>79</v>
      </c>
      <c r="B43" s="44">
        <v>329</v>
      </c>
      <c r="C43" s="66">
        <v>78500</v>
      </c>
      <c r="D43" s="66">
        <f>E43-C43</f>
        <v>78553.420000000013</v>
      </c>
      <c r="E43" s="68">
        <v>157053.42000000001</v>
      </c>
    </row>
    <row r="44" spans="1:5" ht="15.75" thickBot="1" x14ac:dyDescent="0.3">
      <c r="A44" s="33" t="s">
        <v>21</v>
      </c>
      <c r="B44" s="34">
        <v>34</v>
      </c>
      <c r="C44" s="35">
        <f>C45</f>
        <v>10000</v>
      </c>
      <c r="D44" s="35">
        <f>D45</f>
        <v>39080.78</v>
      </c>
      <c r="E44" s="36">
        <f>E45</f>
        <v>49080.78</v>
      </c>
    </row>
    <row r="45" spans="1:5" ht="15.75" thickBot="1" x14ac:dyDescent="0.3">
      <c r="A45" s="46" t="s">
        <v>22</v>
      </c>
      <c r="B45" s="47">
        <v>343</v>
      </c>
      <c r="C45" s="77">
        <v>10000</v>
      </c>
      <c r="D45" s="77">
        <f>E45-C45</f>
        <v>39080.78</v>
      </c>
      <c r="E45" s="78">
        <v>49080.78</v>
      </c>
    </row>
    <row r="46" spans="1:5" ht="30" thickBot="1" x14ac:dyDescent="0.3">
      <c r="A46" s="90" t="s">
        <v>122</v>
      </c>
      <c r="B46" s="34">
        <v>37</v>
      </c>
      <c r="C46" s="35">
        <f>C47</f>
        <v>0</v>
      </c>
      <c r="D46" s="35">
        <f>D47</f>
        <v>2000</v>
      </c>
      <c r="E46" s="36">
        <f>E47</f>
        <v>2000</v>
      </c>
    </row>
    <row r="47" spans="1:5" ht="15.75" thickBot="1" x14ac:dyDescent="0.3">
      <c r="A47" s="46" t="s">
        <v>123</v>
      </c>
      <c r="B47" s="47">
        <v>372</v>
      </c>
      <c r="C47" s="77">
        <v>0</v>
      </c>
      <c r="D47" s="77">
        <f>E47</f>
        <v>2000</v>
      </c>
      <c r="E47" s="78">
        <v>2000</v>
      </c>
    </row>
    <row r="48" spans="1:5" ht="16.5" thickBot="1" x14ac:dyDescent="0.3">
      <c r="A48" s="29" t="s">
        <v>23</v>
      </c>
      <c r="B48" s="30">
        <v>4</v>
      </c>
      <c r="C48" s="31">
        <f>C51</f>
        <v>181850</v>
      </c>
      <c r="D48" s="31">
        <f>D49+D51</f>
        <v>13700</v>
      </c>
      <c r="E48" s="32">
        <f>E49+E51</f>
        <v>195550</v>
      </c>
    </row>
    <row r="49" spans="1:5" ht="15.75" x14ac:dyDescent="0.25">
      <c r="A49" s="48" t="s">
        <v>77</v>
      </c>
      <c r="B49" s="49">
        <v>41</v>
      </c>
      <c r="C49" s="50">
        <v>0</v>
      </c>
      <c r="D49" s="50">
        <f>E49</f>
        <v>3200</v>
      </c>
      <c r="E49" s="51">
        <f>E50</f>
        <v>3200</v>
      </c>
    </row>
    <row r="50" spans="1:5" ht="15.75" thickBot="1" x14ac:dyDescent="0.3">
      <c r="A50" s="52" t="s">
        <v>78</v>
      </c>
      <c r="B50" s="53">
        <v>412</v>
      </c>
      <c r="C50" s="79">
        <v>0</v>
      </c>
      <c r="D50" s="79">
        <f>E50</f>
        <v>3200</v>
      </c>
      <c r="E50" s="80">
        <v>3200</v>
      </c>
    </row>
    <row r="51" spans="1:5" ht="15.75" thickBot="1" x14ac:dyDescent="0.3">
      <c r="A51" s="33" t="s">
        <v>24</v>
      </c>
      <c r="B51" s="34">
        <v>42</v>
      </c>
      <c r="C51" s="35">
        <f>C52+C53</f>
        <v>181850</v>
      </c>
      <c r="D51" s="35">
        <f>D52+D53</f>
        <v>10500</v>
      </c>
      <c r="E51" s="36">
        <f>E52+E53+E54</f>
        <v>192350</v>
      </c>
    </row>
    <row r="52" spans="1:5" x14ac:dyDescent="0.25">
      <c r="A52" s="37" t="s">
        <v>25</v>
      </c>
      <c r="B52" s="54">
        <v>422</v>
      </c>
      <c r="C52" s="73">
        <v>164850</v>
      </c>
      <c r="D52" s="73">
        <f>E52-C52</f>
        <v>11500</v>
      </c>
      <c r="E52" s="74">
        <v>176350</v>
      </c>
    </row>
    <row r="53" spans="1:5" x14ac:dyDescent="0.25">
      <c r="A53" s="39" t="s">
        <v>26</v>
      </c>
      <c r="B53" s="55">
        <v>424</v>
      </c>
      <c r="C53" s="2">
        <v>17000</v>
      </c>
      <c r="D53" s="2">
        <f>E53-C53</f>
        <v>-1000</v>
      </c>
      <c r="E53" s="5">
        <v>16000</v>
      </c>
    </row>
    <row r="54" spans="1:5" x14ac:dyDescent="0.25">
      <c r="A54" s="39" t="s">
        <v>27</v>
      </c>
      <c r="B54" s="55">
        <v>426</v>
      </c>
      <c r="C54" s="2">
        <v>0</v>
      </c>
      <c r="D54" s="2">
        <v>0</v>
      </c>
      <c r="E54" s="5">
        <v>0</v>
      </c>
    </row>
    <row r="55" spans="1:5" x14ac:dyDescent="0.25">
      <c r="A55" s="39"/>
      <c r="B55" s="55"/>
      <c r="C55" s="41"/>
      <c r="D55" s="41"/>
      <c r="E55" s="42"/>
    </row>
    <row r="56" spans="1:5" ht="15.75" thickBot="1" x14ac:dyDescent="0.3">
      <c r="A56" s="56"/>
      <c r="B56" s="57"/>
      <c r="C56" s="58"/>
      <c r="D56" s="58"/>
      <c r="E56" s="59"/>
    </row>
    <row r="57" spans="1:5" ht="16.5" thickBot="1" x14ac:dyDescent="0.3">
      <c r="A57" s="60" t="s">
        <v>28</v>
      </c>
      <c r="B57" s="61"/>
      <c r="C57" s="62">
        <f>C33+C48</f>
        <v>7668850</v>
      </c>
      <c r="D57" s="62">
        <f>D33+D48</f>
        <v>3386540</v>
      </c>
      <c r="E57" s="63">
        <f>E33+E48</f>
        <v>11055390</v>
      </c>
    </row>
    <row r="59" spans="1:5" x14ac:dyDescent="0.25">
      <c r="A59" s="249" t="s">
        <v>130</v>
      </c>
      <c r="B59" s="250"/>
      <c r="C59" s="251"/>
      <c r="D59" s="174"/>
      <c r="E59" s="252"/>
    </row>
    <row r="60" spans="1:5" x14ac:dyDescent="0.25">
      <c r="A60" s="249"/>
      <c r="B60" s="250"/>
      <c r="C60" s="251"/>
      <c r="D60" s="89" t="s">
        <v>53</v>
      </c>
      <c r="E60" s="252"/>
    </row>
    <row r="61" spans="1:5" x14ac:dyDescent="0.25">
      <c r="A61" s="307" t="s">
        <v>111</v>
      </c>
      <c r="B61" s="307"/>
      <c r="C61" s="251"/>
      <c r="D61" s="174"/>
      <c r="E61" s="247"/>
    </row>
    <row r="62" spans="1:5" x14ac:dyDescent="0.25">
      <c r="A62" s="308" t="s">
        <v>112</v>
      </c>
      <c r="B62" s="308"/>
      <c r="C62" s="253" t="s">
        <v>151</v>
      </c>
      <c r="D62" s="174"/>
      <c r="E62" s="247"/>
    </row>
    <row r="63" spans="1:5" x14ac:dyDescent="0.25">
      <c r="A63" s="308"/>
      <c r="B63" s="308"/>
      <c r="C63" s="254"/>
      <c r="D63" s="174"/>
    </row>
    <row r="64" spans="1:5" x14ac:dyDescent="0.25">
      <c r="A64" s="249"/>
      <c r="B64" s="250"/>
      <c r="C64" s="254"/>
      <c r="D64" s="255"/>
      <c r="E64" s="247"/>
    </row>
    <row r="65" spans="1:4" ht="26.25" x14ac:dyDescent="0.4">
      <c r="A65" s="256"/>
      <c r="B65" s="257"/>
      <c r="C65" s="258"/>
      <c r="D65" s="259"/>
    </row>
    <row r="66" spans="1:4" ht="18.75" x14ac:dyDescent="0.3">
      <c r="A66" s="260"/>
      <c r="B66" s="261"/>
      <c r="C66" s="258"/>
      <c r="D66" s="259"/>
    </row>
  </sheetData>
  <mergeCells count="3">
    <mergeCell ref="A2:E2"/>
    <mergeCell ref="A61:B61"/>
    <mergeCell ref="A62:B63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19"/>
  <sheetViews>
    <sheetView zoomScale="85" zoomScaleNormal="85" workbookViewId="0">
      <selection activeCell="F56" sqref="F56"/>
    </sheetView>
  </sheetViews>
  <sheetFormatPr defaultRowHeight="15" x14ac:dyDescent="0.25"/>
  <cols>
    <col min="1" max="1" width="21.140625" style="111" customWidth="1"/>
    <col min="2" max="2" width="22.140625" style="111" customWidth="1"/>
    <col min="3" max="3" width="19.5703125" style="111" customWidth="1"/>
    <col min="4" max="5" width="18.5703125" style="111" customWidth="1"/>
    <col min="6" max="7" width="17.42578125" style="111" customWidth="1"/>
    <col min="8" max="8" width="17.7109375" style="111" customWidth="1"/>
    <col min="9" max="9" width="17.28515625" style="111" customWidth="1"/>
    <col min="10" max="11" width="15.42578125" style="111" customWidth="1"/>
    <col min="12" max="15" width="18.7109375" style="111" customWidth="1"/>
    <col min="16" max="16" width="15.5703125" style="111" customWidth="1"/>
    <col min="17" max="20" width="14.5703125" style="111" customWidth="1"/>
    <col min="21" max="21" width="19.5703125" style="111" customWidth="1"/>
    <col min="22" max="22" width="10.140625" style="111" bestFit="1" customWidth="1"/>
    <col min="23" max="16384" width="9.140625" style="111"/>
  </cols>
  <sheetData>
    <row r="1" spans="1:22" ht="16.5" thickBot="1" x14ac:dyDescent="0.3">
      <c r="A1" s="312" t="s">
        <v>89</v>
      </c>
      <c r="B1" s="313"/>
      <c r="C1" s="313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7"/>
    </row>
    <row r="2" spans="1:22" ht="44.25" customHeight="1" x14ac:dyDescent="0.3">
      <c r="A2" s="314" t="s">
        <v>120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118"/>
    </row>
    <row r="3" spans="1:22" ht="15.75" x14ac:dyDescent="0.25">
      <c r="A3" s="119" t="s">
        <v>29</v>
      </c>
      <c r="B3" s="120"/>
      <c r="C3" s="120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1:22" ht="18.75" x14ac:dyDescent="0.3">
      <c r="A4" s="121" t="s">
        <v>87</v>
      </c>
      <c r="B4" s="122"/>
      <c r="C4" s="122"/>
      <c r="D4" s="122"/>
      <c r="E4" s="122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</row>
    <row r="5" spans="1:22" ht="15.75" customHeight="1" thickBot="1" x14ac:dyDescent="0.35">
      <c r="A5" s="123"/>
      <c r="B5" s="122"/>
      <c r="C5" s="122"/>
      <c r="D5" s="122"/>
      <c r="E5" s="122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</row>
    <row r="6" spans="1:22" ht="16.5" thickBot="1" x14ac:dyDescent="0.3">
      <c r="A6" s="124" t="s">
        <v>30</v>
      </c>
      <c r="B6" s="125" t="s">
        <v>99</v>
      </c>
      <c r="C6" s="125" t="s">
        <v>104</v>
      </c>
      <c r="D6" s="126" t="s">
        <v>113</v>
      </c>
      <c r="E6" s="127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9"/>
      <c r="Q6" s="129"/>
      <c r="R6" s="129"/>
      <c r="S6" s="129"/>
      <c r="T6" s="129"/>
      <c r="U6" s="311"/>
      <c r="V6" s="311"/>
    </row>
    <row r="7" spans="1:22" ht="15.75" x14ac:dyDescent="0.25">
      <c r="A7" s="130" t="s">
        <v>31</v>
      </c>
      <c r="B7" s="131">
        <f>D48+E48+H48+J48+K48</f>
        <v>1040298</v>
      </c>
      <c r="C7" s="132">
        <v>999350</v>
      </c>
      <c r="D7" s="133">
        <v>999350</v>
      </c>
      <c r="E7" s="134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6"/>
      <c r="Q7" s="136"/>
      <c r="R7" s="136"/>
      <c r="S7" s="136"/>
      <c r="T7" s="136"/>
      <c r="U7" s="311"/>
      <c r="V7" s="311"/>
    </row>
    <row r="8" spans="1:22" ht="29.25" x14ac:dyDescent="0.25">
      <c r="A8" s="137" t="s">
        <v>72</v>
      </c>
      <c r="B8" s="138">
        <v>0</v>
      </c>
      <c r="C8" s="139">
        <v>700</v>
      </c>
      <c r="D8" s="140">
        <v>700</v>
      </c>
      <c r="E8" s="134"/>
      <c r="F8" s="141"/>
      <c r="G8" s="141"/>
      <c r="H8" s="141"/>
      <c r="I8" s="142"/>
      <c r="J8" s="142"/>
      <c r="K8" s="142"/>
      <c r="L8" s="142"/>
      <c r="M8" s="142"/>
      <c r="N8" s="142"/>
      <c r="O8" s="142"/>
      <c r="P8" s="136"/>
      <c r="Q8" s="136"/>
      <c r="R8" s="136"/>
      <c r="S8" s="136"/>
      <c r="T8" s="136"/>
      <c r="U8" s="136"/>
      <c r="V8" s="136"/>
    </row>
    <row r="9" spans="1:22" ht="15.75" x14ac:dyDescent="0.25">
      <c r="A9" s="143" t="s">
        <v>83</v>
      </c>
      <c r="B9" s="138">
        <f>F48+G48-B16</f>
        <v>607279.32999999996</v>
      </c>
      <c r="C9" s="139">
        <v>529300</v>
      </c>
      <c r="D9" s="140">
        <v>529300</v>
      </c>
      <c r="E9" s="134"/>
      <c r="F9" s="141"/>
      <c r="G9" s="141"/>
      <c r="H9" s="141"/>
      <c r="I9" s="142"/>
      <c r="J9" s="142"/>
      <c r="K9" s="142"/>
      <c r="L9" s="142"/>
      <c r="M9" s="142"/>
      <c r="N9" s="142"/>
      <c r="O9" s="142"/>
      <c r="P9" s="136"/>
      <c r="Q9" s="136"/>
      <c r="R9" s="136"/>
      <c r="S9" s="136"/>
      <c r="T9" s="136"/>
      <c r="U9" s="136"/>
      <c r="V9" s="136"/>
    </row>
    <row r="10" spans="1:22" ht="28.5" x14ac:dyDescent="0.25">
      <c r="A10" s="144" t="s">
        <v>32</v>
      </c>
      <c r="B10" s="138">
        <v>0</v>
      </c>
      <c r="C10" s="139">
        <v>0</v>
      </c>
      <c r="D10" s="140">
        <v>0</v>
      </c>
      <c r="E10" s="134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36"/>
      <c r="Q10" s="136"/>
      <c r="R10" s="136"/>
      <c r="S10" s="136"/>
      <c r="T10" s="136"/>
      <c r="U10" s="311"/>
      <c r="V10" s="311"/>
    </row>
    <row r="11" spans="1:22" ht="15.75" x14ac:dyDescent="0.25">
      <c r="A11" s="144" t="s">
        <v>34</v>
      </c>
      <c r="B11" s="138">
        <v>0</v>
      </c>
      <c r="C11" s="139">
        <v>0</v>
      </c>
      <c r="D11" s="140">
        <v>0</v>
      </c>
      <c r="E11" s="134"/>
      <c r="F11" s="145"/>
      <c r="G11" s="145"/>
      <c r="H11" s="145"/>
      <c r="I11" s="146"/>
      <c r="J11" s="146"/>
      <c r="K11" s="146"/>
      <c r="L11" s="146"/>
      <c r="M11" s="146"/>
      <c r="N11" s="146"/>
      <c r="O11" s="146"/>
      <c r="P11" s="136"/>
      <c r="Q11" s="136"/>
      <c r="R11" s="136"/>
      <c r="S11" s="136"/>
      <c r="T11" s="136"/>
      <c r="U11" s="136"/>
      <c r="V11" s="136"/>
    </row>
    <row r="12" spans="1:22" ht="15.75" x14ac:dyDescent="0.25">
      <c r="A12" s="143" t="s">
        <v>33</v>
      </c>
      <c r="B12" s="138">
        <f>L48+M48+O48</f>
        <v>9327129.8000000007</v>
      </c>
      <c r="C12" s="139">
        <v>6169500</v>
      </c>
      <c r="D12" s="140">
        <v>6169500</v>
      </c>
      <c r="E12" s="134"/>
      <c r="F12" s="116"/>
      <c r="G12" s="116"/>
      <c r="H12" s="116"/>
      <c r="I12" s="147"/>
      <c r="J12" s="147"/>
      <c r="K12" s="147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</row>
    <row r="13" spans="1:22" ht="15.75" x14ac:dyDescent="0.25">
      <c r="A13" s="148" t="s">
        <v>133</v>
      </c>
      <c r="B13" s="149">
        <f>R48</f>
        <v>1500</v>
      </c>
      <c r="C13" s="150">
        <v>0</v>
      </c>
      <c r="D13" s="151">
        <v>0</v>
      </c>
      <c r="E13" s="134"/>
      <c r="F13" s="116"/>
      <c r="G13" s="116"/>
      <c r="H13" s="116"/>
      <c r="I13" s="147"/>
      <c r="J13" s="147"/>
      <c r="K13" s="147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</row>
    <row r="14" spans="1:22" ht="15.75" x14ac:dyDescent="0.25">
      <c r="A14" s="148" t="s">
        <v>119</v>
      </c>
      <c r="B14" s="149">
        <f>T48</f>
        <v>14902.2</v>
      </c>
      <c r="C14" s="150">
        <v>0</v>
      </c>
      <c r="D14" s="151">
        <v>0</v>
      </c>
      <c r="E14" s="134"/>
      <c r="F14" s="116"/>
      <c r="G14" s="116"/>
      <c r="H14" s="116"/>
      <c r="I14" s="147"/>
      <c r="J14" s="147"/>
      <c r="K14" s="147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</row>
    <row r="15" spans="1:22" ht="16.5" thickBot="1" x14ac:dyDescent="0.3">
      <c r="A15" s="152" t="s">
        <v>35</v>
      </c>
      <c r="B15" s="153">
        <f>SUM(B7:B14)</f>
        <v>10991109.33</v>
      </c>
      <c r="C15" s="154">
        <f>SUM(C7:C14)</f>
        <v>7698850</v>
      </c>
      <c r="D15" s="155">
        <f>SUM(D7:D14)</f>
        <v>7698850</v>
      </c>
      <c r="E15" s="156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16"/>
      <c r="Q15" s="116"/>
      <c r="R15" s="116"/>
      <c r="S15" s="116"/>
      <c r="T15" s="116"/>
      <c r="U15" s="116"/>
      <c r="V15" s="116"/>
    </row>
    <row r="16" spans="1:22" s="112" customFormat="1" ht="30" thickBot="1" x14ac:dyDescent="0.3">
      <c r="A16" s="158" t="s">
        <v>124</v>
      </c>
      <c r="B16" s="159">
        <v>64280.67</v>
      </c>
      <c r="C16" s="159">
        <v>0</v>
      </c>
      <c r="D16" s="159">
        <v>0</v>
      </c>
      <c r="E16" s="156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60"/>
      <c r="Q16" s="160"/>
      <c r="R16" s="160"/>
      <c r="S16" s="160"/>
      <c r="T16" s="160"/>
      <c r="U16" s="160"/>
      <c r="V16" s="160"/>
    </row>
    <row r="17" spans="1:23" s="112" customFormat="1" ht="19.5" thickBot="1" x14ac:dyDescent="0.35">
      <c r="A17" s="161" t="s">
        <v>35</v>
      </c>
      <c r="B17" s="162">
        <f>SUM(B15:B16)</f>
        <v>11055390</v>
      </c>
      <c r="C17" s="162">
        <f t="shared" ref="C17:D17" si="0">SUM(C15:C16)</f>
        <v>7698850</v>
      </c>
      <c r="D17" s="162">
        <f t="shared" si="0"/>
        <v>7698850</v>
      </c>
      <c r="E17" s="163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60"/>
      <c r="Q17" s="160"/>
      <c r="R17" s="160"/>
      <c r="S17" s="160"/>
      <c r="T17" s="160"/>
      <c r="U17" s="160"/>
      <c r="V17" s="160"/>
    </row>
    <row r="18" spans="1:23" s="112" customFormat="1" ht="15.75" x14ac:dyDescent="0.25">
      <c r="A18" s="164"/>
      <c r="B18" s="165"/>
      <c r="C18" s="165"/>
      <c r="D18" s="160"/>
      <c r="E18" s="160"/>
      <c r="F18" s="160"/>
      <c r="G18" s="160"/>
      <c r="H18" s="160"/>
      <c r="I18" s="166"/>
      <c r="J18" s="166"/>
      <c r="K18" s="166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</row>
    <row r="19" spans="1:23" ht="15.75" x14ac:dyDescent="0.25">
      <c r="A19" s="167" t="s">
        <v>54</v>
      </c>
      <c r="B19" s="168">
        <v>8532</v>
      </c>
      <c r="C19" s="116" t="s">
        <v>55</v>
      </c>
      <c r="D19" s="116"/>
      <c r="E19" s="116"/>
      <c r="F19" s="116"/>
      <c r="G19" s="116"/>
      <c r="H19" s="116"/>
      <c r="I19" s="116"/>
      <c r="J19" s="116"/>
      <c r="K19" s="116"/>
      <c r="U19" s="116"/>
      <c r="V19" s="116"/>
    </row>
    <row r="20" spans="1:23" ht="15.75" x14ac:dyDescent="0.25">
      <c r="A20" s="167" t="s">
        <v>56</v>
      </c>
      <c r="B20" s="169">
        <v>1887211</v>
      </c>
      <c r="C20" s="116" t="s">
        <v>57</v>
      </c>
      <c r="D20" s="116"/>
      <c r="E20" s="116"/>
      <c r="F20" s="116"/>
      <c r="G20" s="116"/>
      <c r="H20" s="116"/>
      <c r="I20" s="116"/>
      <c r="J20" s="116"/>
      <c r="K20" s="116"/>
      <c r="U20" s="116"/>
      <c r="V20" s="116"/>
    </row>
    <row r="21" spans="1:23" ht="15.75" x14ac:dyDescent="0.25">
      <c r="A21" s="167" t="s">
        <v>58</v>
      </c>
      <c r="B21" s="116">
        <v>912</v>
      </c>
      <c r="C21" s="116" t="s">
        <v>59</v>
      </c>
      <c r="D21" s="116"/>
      <c r="E21" s="116"/>
      <c r="F21" s="116"/>
      <c r="G21" s="116"/>
      <c r="H21" s="116"/>
      <c r="I21" s="116"/>
      <c r="J21" s="116"/>
      <c r="K21" s="116"/>
      <c r="U21" s="116"/>
      <c r="V21" s="116"/>
    </row>
    <row r="22" spans="1:23" ht="15.75" x14ac:dyDescent="0.25">
      <c r="A22" s="167" t="s">
        <v>60</v>
      </c>
      <c r="B22" s="116">
        <v>487</v>
      </c>
      <c r="C22" s="116" t="s">
        <v>88</v>
      </c>
      <c r="D22" s="116"/>
      <c r="E22" s="116"/>
      <c r="F22" s="116"/>
      <c r="G22" s="116"/>
      <c r="H22" s="116"/>
      <c r="I22" s="116"/>
      <c r="J22" s="116"/>
      <c r="K22" s="116"/>
      <c r="U22" s="116"/>
      <c r="V22" s="116"/>
    </row>
    <row r="23" spans="1:23" ht="15.75" x14ac:dyDescent="0.25">
      <c r="A23" s="170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U23" s="116"/>
      <c r="V23" s="116"/>
    </row>
    <row r="24" spans="1:23" ht="15.75" x14ac:dyDescent="0.25">
      <c r="A24" s="170"/>
      <c r="B24" s="171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</row>
    <row r="25" spans="1:23" ht="15.75" x14ac:dyDescent="0.25">
      <c r="A25" s="170"/>
      <c r="B25" s="171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</row>
    <row r="26" spans="1:23" ht="16.5" thickBot="1" x14ac:dyDescent="0.3">
      <c r="A26" s="172" t="s">
        <v>36</v>
      </c>
      <c r="B26" s="173"/>
      <c r="C26" s="174"/>
      <c r="D26" s="89"/>
      <c r="E26" s="89"/>
      <c r="F26" s="89"/>
      <c r="G26" s="89"/>
      <c r="H26" s="89"/>
      <c r="I26" s="89"/>
      <c r="J26" s="89"/>
      <c r="K26" s="89"/>
      <c r="L26" s="174"/>
      <c r="M26" s="174"/>
      <c r="N26" s="174"/>
      <c r="O26" s="174"/>
      <c r="P26" s="174"/>
      <c r="Q26" s="174"/>
      <c r="R26" s="174"/>
      <c r="S26" s="174"/>
      <c r="T26" s="174"/>
      <c r="U26" s="3" t="s">
        <v>37</v>
      </c>
      <c r="V26" s="116"/>
    </row>
    <row r="27" spans="1:23" ht="86.25" thickBot="1" x14ac:dyDescent="0.3">
      <c r="A27" s="175" t="s">
        <v>38</v>
      </c>
      <c r="B27" s="176" t="s">
        <v>39</v>
      </c>
      <c r="C27" s="177" t="s">
        <v>152</v>
      </c>
      <c r="D27" s="177" t="s">
        <v>92</v>
      </c>
      <c r="E27" s="177" t="s">
        <v>118</v>
      </c>
      <c r="F27" s="177" t="s">
        <v>83</v>
      </c>
      <c r="G27" s="177" t="s">
        <v>118</v>
      </c>
      <c r="H27" s="177" t="s">
        <v>94</v>
      </c>
      <c r="I27" s="177" t="s">
        <v>32</v>
      </c>
      <c r="J27" s="177" t="s">
        <v>95</v>
      </c>
      <c r="K27" s="177" t="s">
        <v>118</v>
      </c>
      <c r="L27" s="177" t="s">
        <v>142</v>
      </c>
      <c r="M27" s="177" t="s">
        <v>118</v>
      </c>
      <c r="N27" s="177" t="s">
        <v>143</v>
      </c>
      <c r="O27" s="177" t="s">
        <v>118</v>
      </c>
      <c r="P27" s="177" t="s">
        <v>34</v>
      </c>
      <c r="Q27" s="177" t="s">
        <v>40</v>
      </c>
      <c r="R27" s="177" t="s">
        <v>118</v>
      </c>
      <c r="S27" s="178" t="s">
        <v>119</v>
      </c>
      <c r="T27" s="177" t="s">
        <v>118</v>
      </c>
      <c r="U27" s="179" t="s">
        <v>153</v>
      </c>
      <c r="V27" s="116"/>
      <c r="W27" s="180"/>
    </row>
    <row r="28" spans="1:23" ht="16.5" thickBot="1" x14ac:dyDescent="0.3">
      <c r="A28" s="181">
        <v>31</v>
      </c>
      <c r="B28" s="182" t="s">
        <v>41</v>
      </c>
      <c r="C28" s="183">
        <f t="shared" ref="C28:C39" si="1">D28+F28+H28+I28+J28+L28+P28+Q28</f>
        <v>6010000</v>
      </c>
      <c r="D28" s="183">
        <v>0</v>
      </c>
      <c r="E28" s="183">
        <v>0</v>
      </c>
      <c r="F28" s="183">
        <v>0</v>
      </c>
      <c r="G28" s="183">
        <f>G29+G30+G31</f>
        <v>3580</v>
      </c>
      <c r="H28" s="183">
        <f>H30</f>
        <v>10000</v>
      </c>
      <c r="I28" s="183">
        <v>0</v>
      </c>
      <c r="J28" s="183">
        <v>0</v>
      </c>
      <c r="K28" s="183">
        <f>K29+K30+K31</f>
        <v>1848</v>
      </c>
      <c r="L28" s="183">
        <f>L29+L30+L31</f>
        <v>6000000</v>
      </c>
      <c r="M28" s="183">
        <f>M29+M30+M31</f>
        <v>3009000</v>
      </c>
      <c r="N28" s="183">
        <v>0</v>
      </c>
      <c r="O28" s="183">
        <f>O29+O30+O31</f>
        <v>2494.8000000000002</v>
      </c>
      <c r="P28" s="183">
        <v>0</v>
      </c>
      <c r="Q28" s="183">
        <v>0</v>
      </c>
      <c r="R28" s="184">
        <v>0</v>
      </c>
      <c r="S28" s="184">
        <v>0</v>
      </c>
      <c r="T28" s="184">
        <f>T29+T30+T31</f>
        <v>14137.2</v>
      </c>
      <c r="U28" s="185">
        <f t="shared" ref="U28:U48" si="2">SUM(D28:T28)</f>
        <v>9041060</v>
      </c>
      <c r="V28" s="116"/>
    </row>
    <row r="29" spans="1:23" ht="19.5" customHeight="1" x14ac:dyDescent="0.25">
      <c r="A29" s="186">
        <v>311</v>
      </c>
      <c r="B29" s="187" t="s">
        <v>42</v>
      </c>
      <c r="C29" s="188">
        <f t="shared" si="1"/>
        <v>5000000</v>
      </c>
      <c r="D29" s="188">
        <v>0</v>
      </c>
      <c r="E29" s="188">
        <v>0</v>
      </c>
      <c r="F29" s="189">
        <v>0</v>
      </c>
      <c r="G29" s="189">
        <v>3000</v>
      </c>
      <c r="H29" s="188">
        <v>0</v>
      </c>
      <c r="I29" s="189">
        <v>0</v>
      </c>
      <c r="J29" s="188">
        <v>0</v>
      </c>
      <c r="K29" s="188">
        <v>1200</v>
      </c>
      <c r="L29" s="189">
        <v>5000000</v>
      </c>
      <c r="M29" s="189">
        <v>2550000</v>
      </c>
      <c r="N29" s="189">
        <v>0</v>
      </c>
      <c r="O29" s="189">
        <v>1620</v>
      </c>
      <c r="P29" s="189">
        <v>0</v>
      </c>
      <c r="Q29" s="189">
        <v>0</v>
      </c>
      <c r="R29" s="190">
        <v>0</v>
      </c>
      <c r="S29" s="190">
        <v>0</v>
      </c>
      <c r="T29" s="190">
        <v>9180</v>
      </c>
      <c r="U29" s="191">
        <f t="shared" si="2"/>
        <v>7565000</v>
      </c>
      <c r="V29" s="116"/>
    </row>
    <row r="30" spans="1:23" ht="21" customHeight="1" x14ac:dyDescent="0.25">
      <c r="A30" s="192">
        <v>312</v>
      </c>
      <c r="B30" s="193" t="s">
        <v>16</v>
      </c>
      <c r="C30" s="188">
        <f t="shared" si="1"/>
        <v>210000</v>
      </c>
      <c r="D30" s="194">
        <v>0</v>
      </c>
      <c r="E30" s="194">
        <v>0</v>
      </c>
      <c r="F30" s="195">
        <v>0</v>
      </c>
      <c r="G30" s="195">
        <v>0</v>
      </c>
      <c r="H30" s="194">
        <v>10000</v>
      </c>
      <c r="I30" s="195">
        <v>0</v>
      </c>
      <c r="J30" s="194">
        <v>0</v>
      </c>
      <c r="K30" s="194">
        <v>450</v>
      </c>
      <c r="L30" s="195">
        <v>200000</v>
      </c>
      <c r="M30" s="195">
        <v>55000</v>
      </c>
      <c r="N30" s="195">
        <v>0</v>
      </c>
      <c r="O30" s="195">
        <v>607.5</v>
      </c>
      <c r="P30" s="195">
        <v>0</v>
      </c>
      <c r="Q30" s="195">
        <v>0</v>
      </c>
      <c r="R30" s="190">
        <v>0</v>
      </c>
      <c r="S30" s="190">
        <v>0</v>
      </c>
      <c r="T30" s="190">
        <v>3442.5</v>
      </c>
      <c r="U30" s="191">
        <f t="shared" si="2"/>
        <v>269500</v>
      </c>
      <c r="V30" s="116"/>
    </row>
    <row r="31" spans="1:23" ht="20.25" customHeight="1" thickBot="1" x14ac:dyDescent="0.3">
      <c r="A31" s="196">
        <v>313</v>
      </c>
      <c r="B31" s="197" t="s">
        <v>17</v>
      </c>
      <c r="C31" s="198">
        <f t="shared" si="1"/>
        <v>800000</v>
      </c>
      <c r="D31" s="198">
        <v>0</v>
      </c>
      <c r="E31" s="198">
        <v>0</v>
      </c>
      <c r="F31" s="199">
        <v>0</v>
      </c>
      <c r="G31" s="199">
        <v>580</v>
      </c>
      <c r="H31" s="198">
        <v>0</v>
      </c>
      <c r="I31" s="199">
        <v>0</v>
      </c>
      <c r="J31" s="198">
        <v>0</v>
      </c>
      <c r="K31" s="198">
        <v>198</v>
      </c>
      <c r="L31" s="199">
        <v>800000</v>
      </c>
      <c r="M31" s="199">
        <v>404000</v>
      </c>
      <c r="N31" s="199">
        <v>0</v>
      </c>
      <c r="O31" s="199">
        <v>267.3</v>
      </c>
      <c r="P31" s="199">
        <v>0</v>
      </c>
      <c r="Q31" s="199">
        <v>0</v>
      </c>
      <c r="R31" s="200">
        <v>0</v>
      </c>
      <c r="S31" s="200">
        <v>0</v>
      </c>
      <c r="T31" s="200">
        <v>1514.7</v>
      </c>
      <c r="U31" s="201">
        <f t="shared" si="2"/>
        <v>1206560</v>
      </c>
      <c r="V31" s="116"/>
    </row>
    <row r="32" spans="1:23" ht="16.5" thickBot="1" x14ac:dyDescent="0.3">
      <c r="A32" s="181">
        <v>32</v>
      </c>
      <c r="B32" s="182" t="s">
        <v>18</v>
      </c>
      <c r="C32" s="183">
        <f t="shared" si="1"/>
        <v>1467000</v>
      </c>
      <c r="D32" s="183">
        <f>D33+D34+D35+D36+D37</f>
        <v>690000</v>
      </c>
      <c r="E32" s="183">
        <f>E33+E34+E35+E36+E37</f>
        <v>-65650.78</v>
      </c>
      <c r="F32" s="183">
        <f>F33+F34+F35+F36+F37</f>
        <v>335500</v>
      </c>
      <c r="G32" s="183">
        <f>G33+G34+G35+G36+G37</f>
        <v>156350</v>
      </c>
      <c r="H32" s="183">
        <v>0</v>
      </c>
      <c r="I32" s="183">
        <v>0</v>
      </c>
      <c r="J32" s="183">
        <f>J34+J35+J37</f>
        <v>272000</v>
      </c>
      <c r="K32" s="183">
        <f>K33+K34+K35+K36+K37</f>
        <v>107100</v>
      </c>
      <c r="L32" s="183">
        <f>L35+L37</f>
        <v>169500</v>
      </c>
      <c r="M32" s="183">
        <f>M35+M37</f>
        <v>102000</v>
      </c>
      <c r="N32" s="183">
        <v>0</v>
      </c>
      <c r="O32" s="183">
        <f>O33</f>
        <v>135</v>
      </c>
      <c r="P32" s="183">
        <v>0</v>
      </c>
      <c r="Q32" s="183">
        <v>0</v>
      </c>
      <c r="R32" s="184">
        <v>0</v>
      </c>
      <c r="S32" s="184">
        <v>0</v>
      </c>
      <c r="T32" s="184">
        <f>T33</f>
        <v>765</v>
      </c>
      <c r="U32" s="185">
        <f t="shared" si="2"/>
        <v>1767699.22</v>
      </c>
      <c r="V32" s="116"/>
    </row>
    <row r="33" spans="1:22" ht="33.75" customHeight="1" x14ac:dyDescent="0.25">
      <c r="A33" s="186">
        <v>321</v>
      </c>
      <c r="B33" s="202" t="s">
        <v>71</v>
      </c>
      <c r="C33" s="189">
        <f t="shared" si="1"/>
        <v>429600</v>
      </c>
      <c r="D33" s="189">
        <v>395600</v>
      </c>
      <c r="E33" s="189">
        <v>21518.49</v>
      </c>
      <c r="F33" s="189">
        <v>34000</v>
      </c>
      <c r="G33" s="189">
        <v>8200</v>
      </c>
      <c r="H33" s="189">
        <v>0</v>
      </c>
      <c r="I33" s="189">
        <v>0</v>
      </c>
      <c r="J33" s="189">
        <v>0</v>
      </c>
      <c r="K33" s="189">
        <v>100</v>
      </c>
      <c r="L33" s="189">
        <v>0</v>
      </c>
      <c r="M33" s="189">
        <v>0</v>
      </c>
      <c r="N33" s="189">
        <v>0</v>
      </c>
      <c r="O33" s="189">
        <v>135</v>
      </c>
      <c r="P33" s="189">
        <v>0</v>
      </c>
      <c r="Q33" s="189">
        <v>0</v>
      </c>
      <c r="R33" s="190">
        <v>0</v>
      </c>
      <c r="S33" s="190">
        <v>0</v>
      </c>
      <c r="T33" s="190">
        <v>765</v>
      </c>
      <c r="U33" s="203">
        <f t="shared" si="2"/>
        <v>460318.49</v>
      </c>
      <c r="V33" s="116"/>
    </row>
    <row r="34" spans="1:22" ht="30" customHeight="1" x14ac:dyDescent="0.25">
      <c r="A34" s="192">
        <v>322</v>
      </c>
      <c r="B34" s="204" t="s">
        <v>43</v>
      </c>
      <c r="C34" s="195">
        <f t="shared" si="1"/>
        <v>266500</v>
      </c>
      <c r="D34" s="195">
        <v>60500</v>
      </c>
      <c r="E34" s="195">
        <v>-17101.66</v>
      </c>
      <c r="F34" s="195">
        <v>76000</v>
      </c>
      <c r="G34" s="195">
        <v>20200</v>
      </c>
      <c r="H34" s="195">
        <v>0</v>
      </c>
      <c r="I34" s="195">
        <v>0</v>
      </c>
      <c r="J34" s="195">
        <v>130000</v>
      </c>
      <c r="K34" s="195">
        <v>113000</v>
      </c>
      <c r="L34" s="195">
        <v>0</v>
      </c>
      <c r="M34" s="195">
        <v>0</v>
      </c>
      <c r="N34" s="195">
        <v>0</v>
      </c>
      <c r="O34" s="195">
        <v>0</v>
      </c>
      <c r="P34" s="195">
        <v>0</v>
      </c>
      <c r="Q34" s="195">
        <v>0</v>
      </c>
      <c r="R34" s="205">
        <v>0</v>
      </c>
      <c r="S34" s="205">
        <v>0</v>
      </c>
      <c r="T34" s="205">
        <v>0</v>
      </c>
      <c r="U34" s="206">
        <f t="shared" si="2"/>
        <v>382598.33999999997</v>
      </c>
      <c r="V34" s="116"/>
    </row>
    <row r="35" spans="1:22" ht="21.75" customHeight="1" x14ac:dyDescent="0.25">
      <c r="A35" s="192">
        <v>323</v>
      </c>
      <c r="B35" s="193" t="s">
        <v>44</v>
      </c>
      <c r="C35" s="195">
        <f t="shared" si="1"/>
        <v>669400</v>
      </c>
      <c r="D35" s="195">
        <v>191900</v>
      </c>
      <c r="E35" s="195">
        <v>-58895.59</v>
      </c>
      <c r="F35" s="195">
        <v>195500</v>
      </c>
      <c r="G35" s="195">
        <v>117000</v>
      </c>
      <c r="H35" s="195">
        <v>0</v>
      </c>
      <c r="I35" s="195">
        <v>0</v>
      </c>
      <c r="J35" s="195">
        <v>132000</v>
      </c>
      <c r="K35" s="195">
        <v>-3500</v>
      </c>
      <c r="L35" s="195">
        <v>150000</v>
      </c>
      <c r="M35" s="195">
        <v>20000</v>
      </c>
      <c r="N35" s="195">
        <v>0</v>
      </c>
      <c r="O35" s="195">
        <v>0</v>
      </c>
      <c r="P35" s="195">
        <v>0</v>
      </c>
      <c r="Q35" s="195">
        <v>0</v>
      </c>
      <c r="R35" s="205">
        <v>0</v>
      </c>
      <c r="S35" s="205">
        <v>0</v>
      </c>
      <c r="T35" s="205">
        <v>0</v>
      </c>
      <c r="U35" s="206">
        <f t="shared" si="2"/>
        <v>744004.41</v>
      </c>
      <c r="V35" s="116"/>
    </row>
    <row r="36" spans="1:22" ht="21.75" customHeight="1" x14ac:dyDescent="0.25">
      <c r="A36" s="192">
        <v>324</v>
      </c>
      <c r="B36" s="193" t="s">
        <v>45</v>
      </c>
      <c r="C36" s="195">
        <f t="shared" si="1"/>
        <v>23000</v>
      </c>
      <c r="D36" s="195">
        <v>15000</v>
      </c>
      <c r="E36" s="195">
        <v>-7275.44</v>
      </c>
      <c r="F36" s="195">
        <v>8000</v>
      </c>
      <c r="G36" s="195">
        <v>500</v>
      </c>
      <c r="H36" s="195">
        <v>0</v>
      </c>
      <c r="I36" s="195">
        <v>0</v>
      </c>
      <c r="J36" s="195">
        <v>0</v>
      </c>
      <c r="K36" s="195">
        <v>7500</v>
      </c>
      <c r="L36" s="195">
        <v>0</v>
      </c>
      <c r="M36" s="195">
        <v>0</v>
      </c>
      <c r="N36" s="195">
        <v>0</v>
      </c>
      <c r="O36" s="195">
        <v>0</v>
      </c>
      <c r="P36" s="195">
        <v>0</v>
      </c>
      <c r="Q36" s="195">
        <v>0</v>
      </c>
      <c r="R36" s="205">
        <v>0</v>
      </c>
      <c r="S36" s="205">
        <v>0</v>
      </c>
      <c r="T36" s="205">
        <v>0</v>
      </c>
      <c r="U36" s="206">
        <f t="shared" si="2"/>
        <v>23724.560000000001</v>
      </c>
      <c r="V36" s="116"/>
    </row>
    <row r="37" spans="1:22" ht="30.75" thickBot="1" x14ac:dyDescent="0.3">
      <c r="A37" s="196">
        <v>329</v>
      </c>
      <c r="B37" s="207" t="s">
        <v>46</v>
      </c>
      <c r="C37" s="199">
        <f t="shared" si="1"/>
        <v>78500</v>
      </c>
      <c r="D37" s="199">
        <v>27000</v>
      </c>
      <c r="E37" s="199">
        <v>-3896.58</v>
      </c>
      <c r="F37" s="199">
        <v>22000</v>
      </c>
      <c r="G37" s="199">
        <v>10450</v>
      </c>
      <c r="H37" s="199">
        <v>0</v>
      </c>
      <c r="I37" s="199">
        <v>0</v>
      </c>
      <c r="J37" s="199">
        <v>10000</v>
      </c>
      <c r="K37" s="199">
        <v>-10000</v>
      </c>
      <c r="L37" s="199">
        <v>19500</v>
      </c>
      <c r="M37" s="199">
        <v>82000</v>
      </c>
      <c r="N37" s="199">
        <v>0</v>
      </c>
      <c r="O37" s="199">
        <v>0</v>
      </c>
      <c r="P37" s="199">
        <v>0</v>
      </c>
      <c r="Q37" s="199">
        <v>0</v>
      </c>
      <c r="R37" s="200">
        <v>0</v>
      </c>
      <c r="S37" s="200">
        <v>0</v>
      </c>
      <c r="T37" s="200">
        <v>0</v>
      </c>
      <c r="U37" s="208">
        <f t="shared" si="2"/>
        <v>157053.41999999998</v>
      </c>
      <c r="V37" s="116"/>
    </row>
    <row r="38" spans="1:22" ht="16.5" thickBot="1" x14ac:dyDescent="0.3">
      <c r="A38" s="181">
        <v>34</v>
      </c>
      <c r="B38" s="182" t="s">
        <v>21</v>
      </c>
      <c r="C38" s="183">
        <f t="shared" si="1"/>
        <v>10000</v>
      </c>
      <c r="D38" s="183">
        <f>D39</f>
        <v>5000</v>
      </c>
      <c r="E38" s="183">
        <f>E39</f>
        <v>-2349.2199999999998</v>
      </c>
      <c r="F38" s="183">
        <f>F39</f>
        <v>5000</v>
      </c>
      <c r="G38" s="183">
        <f>G39</f>
        <v>430</v>
      </c>
      <c r="H38" s="183">
        <v>0</v>
      </c>
      <c r="I38" s="183">
        <v>0</v>
      </c>
      <c r="J38" s="183">
        <v>0</v>
      </c>
      <c r="K38" s="183">
        <v>0</v>
      </c>
      <c r="L38" s="183">
        <v>0</v>
      </c>
      <c r="M38" s="183">
        <f>M39</f>
        <v>41000</v>
      </c>
      <c r="N38" s="183">
        <v>0</v>
      </c>
      <c r="O38" s="183">
        <v>0</v>
      </c>
      <c r="P38" s="183">
        <v>0</v>
      </c>
      <c r="Q38" s="183">
        <v>0</v>
      </c>
      <c r="R38" s="184">
        <v>0</v>
      </c>
      <c r="S38" s="184">
        <v>0</v>
      </c>
      <c r="T38" s="184">
        <v>0</v>
      </c>
      <c r="U38" s="185">
        <f t="shared" si="2"/>
        <v>49080.78</v>
      </c>
      <c r="V38" s="116"/>
    </row>
    <row r="39" spans="1:22" ht="16.5" thickBot="1" x14ac:dyDescent="0.3">
      <c r="A39" s="209">
        <v>343</v>
      </c>
      <c r="B39" s="210" t="s">
        <v>47</v>
      </c>
      <c r="C39" s="211">
        <f t="shared" si="1"/>
        <v>10000</v>
      </c>
      <c r="D39" s="211">
        <v>5000</v>
      </c>
      <c r="E39" s="211">
        <v>-2349.2199999999998</v>
      </c>
      <c r="F39" s="211">
        <v>5000</v>
      </c>
      <c r="G39" s="211">
        <v>430</v>
      </c>
      <c r="H39" s="211">
        <v>0</v>
      </c>
      <c r="I39" s="211">
        <v>0</v>
      </c>
      <c r="J39" s="211">
        <v>0</v>
      </c>
      <c r="K39" s="211">
        <v>0</v>
      </c>
      <c r="L39" s="211">
        <v>0</v>
      </c>
      <c r="M39" s="211">
        <v>41000</v>
      </c>
      <c r="N39" s="211">
        <v>0</v>
      </c>
      <c r="O39" s="211">
        <v>0</v>
      </c>
      <c r="P39" s="211">
        <v>0</v>
      </c>
      <c r="Q39" s="211">
        <v>0</v>
      </c>
      <c r="R39" s="212">
        <v>0</v>
      </c>
      <c r="S39" s="212">
        <v>0</v>
      </c>
      <c r="T39" s="212">
        <v>0</v>
      </c>
      <c r="U39" s="213">
        <f t="shared" si="2"/>
        <v>49080.78</v>
      </c>
      <c r="V39" s="116"/>
    </row>
    <row r="40" spans="1:22" ht="16.5" thickBot="1" x14ac:dyDescent="0.3">
      <c r="A40" s="181">
        <v>37</v>
      </c>
      <c r="B40" s="182" t="s">
        <v>131</v>
      </c>
      <c r="C40" s="183">
        <v>0</v>
      </c>
      <c r="D40" s="183">
        <v>0</v>
      </c>
      <c r="E40" s="183">
        <v>0</v>
      </c>
      <c r="F40" s="183">
        <v>0</v>
      </c>
      <c r="G40" s="183">
        <f>G41</f>
        <v>2000</v>
      </c>
      <c r="H40" s="183">
        <v>0</v>
      </c>
      <c r="I40" s="183">
        <v>0</v>
      </c>
      <c r="J40" s="183">
        <v>0</v>
      </c>
      <c r="K40" s="183">
        <v>0</v>
      </c>
      <c r="L40" s="183">
        <v>0</v>
      </c>
      <c r="M40" s="183">
        <v>0</v>
      </c>
      <c r="N40" s="183">
        <v>0</v>
      </c>
      <c r="O40" s="183">
        <v>0</v>
      </c>
      <c r="P40" s="183">
        <v>0</v>
      </c>
      <c r="Q40" s="183">
        <v>0</v>
      </c>
      <c r="R40" s="184">
        <v>0</v>
      </c>
      <c r="S40" s="184">
        <v>0</v>
      </c>
      <c r="T40" s="184">
        <v>0</v>
      </c>
      <c r="U40" s="185">
        <f t="shared" si="2"/>
        <v>2000</v>
      </c>
      <c r="V40" s="116"/>
    </row>
    <row r="41" spans="1:22" ht="16.5" thickBot="1" x14ac:dyDescent="0.3">
      <c r="A41" s="209">
        <v>343</v>
      </c>
      <c r="B41" s="210" t="s">
        <v>132</v>
      </c>
      <c r="C41" s="211">
        <v>0</v>
      </c>
      <c r="D41" s="211">
        <v>0</v>
      </c>
      <c r="E41" s="211">
        <v>0</v>
      </c>
      <c r="F41" s="211">
        <v>0</v>
      </c>
      <c r="G41" s="211">
        <v>2000</v>
      </c>
      <c r="H41" s="211">
        <v>0</v>
      </c>
      <c r="I41" s="211">
        <v>0</v>
      </c>
      <c r="J41" s="211">
        <v>0</v>
      </c>
      <c r="K41" s="211">
        <v>0</v>
      </c>
      <c r="L41" s="211">
        <v>0</v>
      </c>
      <c r="M41" s="211">
        <v>0</v>
      </c>
      <c r="N41" s="211">
        <v>0</v>
      </c>
      <c r="O41" s="211">
        <v>0</v>
      </c>
      <c r="P41" s="211">
        <v>0</v>
      </c>
      <c r="Q41" s="211">
        <v>0</v>
      </c>
      <c r="R41" s="212">
        <v>0</v>
      </c>
      <c r="S41" s="212">
        <v>0</v>
      </c>
      <c r="T41" s="212">
        <v>0</v>
      </c>
      <c r="U41" s="213">
        <f t="shared" si="2"/>
        <v>2000</v>
      </c>
      <c r="V41" s="116"/>
    </row>
    <row r="42" spans="1:22" s="216" customFormat="1" ht="50.25" customHeight="1" thickBot="1" x14ac:dyDescent="0.3">
      <c r="A42" s="181">
        <v>41</v>
      </c>
      <c r="B42" s="214" t="s">
        <v>77</v>
      </c>
      <c r="C42" s="183">
        <v>0</v>
      </c>
      <c r="D42" s="183">
        <v>0</v>
      </c>
      <c r="E42" s="183">
        <v>0</v>
      </c>
      <c r="F42" s="183">
        <v>0</v>
      </c>
      <c r="G42" s="183">
        <f>G43</f>
        <v>3200</v>
      </c>
      <c r="H42" s="183">
        <v>0</v>
      </c>
      <c r="I42" s="183">
        <v>0</v>
      </c>
      <c r="J42" s="183">
        <v>0</v>
      </c>
      <c r="K42" s="183">
        <v>0</v>
      </c>
      <c r="L42" s="183">
        <v>0</v>
      </c>
      <c r="M42" s="183">
        <v>0</v>
      </c>
      <c r="N42" s="183">
        <v>0</v>
      </c>
      <c r="O42" s="183">
        <v>0</v>
      </c>
      <c r="P42" s="183">
        <v>0</v>
      </c>
      <c r="Q42" s="183">
        <v>0</v>
      </c>
      <c r="R42" s="184">
        <v>0</v>
      </c>
      <c r="S42" s="184">
        <v>0</v>
      </c>
      <c r="T42" s="184">
        <v>0</v>
      </c>
      <c r="U42" s="185">
        <f t="shared" si="2"/>
        <v>3200</v>
      </c>
      <c r="V42" s="215"/>
    </row>
    <row r="43" spans="1:22" ht="16.5" thickBot="1" x14ac:dyDescent="0.3">
      <c r="A43" s="209">
        <v>412</v>
      </c>
      <c r="B43" s="210" t="s">
        <v>78</v>
      </c>
      <c r="C43" s="211">
        <v>0</v>
      </c>
      <c r="D43" s="211">
        <v>0</v>
      </c>
      <c r="E43" s="211">
        <v>0</v>
      </c>
      <c r="F43" s="211">
        <v>0</v>
      </c>
      <c r="G43" s="211">
        <v>3200</v>
      </c>
      <c r="H43" s="211">
        <v>0</v>
      </c>
      <c r="I43" s="211">
        <v>0</v>
      </c>
      <c r="J43" s="211">
        <v>0</v>
      </c>
      <c r="K43" s="211">
        <v>0</v>
      </c>
      <c r="L43" s="211">
        <v>0</v>
      </c>
      <c r="M43" s="211">
        <v>0</v>
      </c>
      <c r="N43" s="211">
        <v>0</v>
      </c>
      <c r="O43" s="211">
        <v>0</v>
      </c>
      <c r="P43" s="211">
        <v>0</v>
      </c>
      <c r="Q43" s="211">
        <v>0</v>
      </c>
      <c r="R43" s="212">
        <v>0</v>
      </c>
      <c r="S43" s="212">
        <v>0</v>
      </c>
      <c r="T43" s="212">
        <v>0</v>
      </c>
      <c r="U43" s="213">
        <f t="shared" si="2"/>
        <v>3200</v>
      </c>
      <c r="V43" s="116"/>
    </row>
    <row r="44" spans="1:22" ht="44.25" thickBot="1" x14ac:dyDescent="0.3">
      <c r="A44" s="181">
        <v>42</v>
      </c>
      <c r="B44" s="217" t="s">
        <v>48</v>
      </c>
      <c r="C44" s="183">
        <f>D44+F44+H44+I44+J44+L44+P44+Q44</f>
        <v>181850</v>
      </c>
      <c r="D44" s="183">
        <v>0</v>
      </c>
      <c r="E44" s="183">
        <v>0</v>
      </c>
      <c r="F44" s="183">
        <f>F45+F46</f>
        <v>159500</v>
      </c>
      <c r="G44" s="183">
        <f>G45+G46</f>
        <v>6000</v>
      </c>
      <c r="H44" s="183">
        <v>0</v>
      </c>
      <c r="I44" s="183">
        <v>0</v>
      </c>
      <c r="J44" s="183">
        <f>J45</f>
        <v>22350</v>
      </c>
      <c r="K44" s="183">
        <v>0</v>
      </c>
      <c r="L44" s="183">
        <v>0</v>
      </c>
      <c r="M44" s="183">
        <f>M46</f>
        <v>3000</v>
      </c>
      <c r="N44" s="183">
        <v>0</v>
      </c>
      <c r="O44" s="183">
        <v>0</v>
      </c>
      <c r="P44" s="183">
        <v>0</v>
      </c>
      <c r="Q44" s="183">
        <v>0</v>
      </c>
      <c r="R44" s="184">
        <v>1500</v>
      </c>
      <c r="S44" s="184">
        <v>0</v>
      </c>
      <c r="T44" s="184">
        <v>0</v>
      </c>
      <c r="U44" s="185">
        <f t="shared" si="2"/>
        <v>192350</v>
      </c>
      <c r="V44" s="116"/>
    </row>
    <row r="45" spans="1:22" ht="18" customHeight="1" x14ac:dyDescent="0.25">
      <c r="A45" s="218">
        <v>422</v>
      </c>
      <c r="B45" s="219" t="s">
        <v>49</v>
      </c>
      <c r="C45" s="189">
        <f>D45+F45+H45+I45+J45+L45+P45+Q45</f>
        <v>164850</v>
      </c>
      <c r="D45" s="189">
        <v>0</v>
      </c>
      <c r="E45" s="189">
        <v>0</v>
      </c>
      <c r="F45" s="189">
        <v>142500</v>
      </c>
      <c r="G45" s="189">
        <v>10000</v>
      </c>
      <c r="H45" s="189">
        <v>0</v>
      </c>
      <c r="I45" s="189">
        <v>0</v>
      </c>
      <c r="J45" s="189">
        <v>22350</v>
      </c>
      <c r="K45" s="189">
        <v>0</v>
      </c>
      <c r="L45" s="189">
        <v>0</v>
      </c>
      <c r="M45" s="189">
        <v>0</v>
      </c>
      <c r="N45" s="189">
        <v>0</v>
      </c>
      <c r="O45" s="189">
        <v>0</v>
      </c>
      <c r="P45" s="189">
        <v>0</v>
      </c>
      <c r="Q45" s="189">
        <v>0</v>
      </c>
      <c r="R45" s="190">
        <v>1500</v>
      </c>
      <c r="S45" s="190">
        <v>0</v>
      </c>
      <c r="T45" s="190">
        <v>0</v>
      </c>
      <c r="U45" s="220">
        <f t="shared" si="2"/>
        <v>176350</v>
      </c>
      <c r="V45" s="116"/>
    </row>
    <row r="46" spans="1:22" ht="18.75" customHeight="1" x14ac:dyDescent="0.25">
      <c r="A46" s="192">
        <v>424</v>
      </c>
      <c r="B46" s="221" t="s">
        <v>50</v>
      </c>
      <c r="C46" s="195">
        <f>D46+F46+H46+I46+J46+L46+P46+Q46</f>
        <v>17000</v>
      </c>
      <c r="D46" s="195">
        <v>0</v>
      </c>
      <c r="E46" s="195">
        <v>0</v>
      </c>
      <c r="F46" s="195">
        <v>17000</v>
      </c>
      <c r="G46" s="195">
        <v>-4000</v>
      </c>
      <c r="H46" s="195">
        <v>0</v>
      </c>
      <c r="I46" s="195">
        <v>0</v>
      </c>
      <c r="J46" s="195">
        <v>0</v>
      </c>
      <c r="K46" s="195">
        <v>0</v>
      </c>
      <c r="L46" s="195">
        <v>0</v>
      </c>
      <c r="M46" s="195">
        <v>3000</v>
      </c>
      <c r="N46" s="195">
        <v>0</v>
      </c>
      <c r="O46" s="195">
        <v>0</v>
      </c>
      <c r="P46" s="195">
        <v>0</v>
      </c>
      <c r="Q46" s="195">
        <v>0</v>
      </c>
      <c r="R46" s="205">
        <v>0</v>
      </c>
      <c r="S46" s="205">
        <v>0</v>
      </c>
      <c r="T46" s="205">
        <v>0</v>
      </c>
      <c r="U46" s="222">
        <f t="shared" si="2"/>
        <v>16000</v>
      </c>
      <c r="V46" s="116"/>
    </row>
    <row r="47" spans="1:22" ht="18" customHeight="1" thickBot="1" x14ac:dyDescent="0.3">
      <c r="A47" s="196">
        <v>426</v>
      </c>
      <c r="B47" s="223" t="s">
        <v>51</v>
      </c>
      <c r="C47" s="199">
        <v>0</v>
      </c>
      <c r="D47" s="199">
        <v>0</v>
      </c>
      <c r="E47" s="199">
        <v>0</v>
      </c>
      <c r="F47" s="199">
        <v>0</v>
      </c>
      <c r="G47" s="199">
        <v>0</v>
      </c>
      <c r="H47" s="199">
        <v>0</v>
      </c>
      <c r="I47" s="199">
        <v>0</v>
      </c>
      <c r="J47" s="199">
        <v>0</v>
      </c>
      <c r="K47" s="199">
        <v>0</v>
      </c>
      <c r="L47" s="199">
        <v>0</v>
      </c>
      <c r="M47" s="199">
        <v>0</v>
      </c>
      <c r="N47" s="199">
        <v>0</v>
      </c>
      <c r="O47" s="199">
        <v>0</v>
      </c>
      <c r="P47" s="199">
        <v>0</v>
      </c>
      <c r="Q47" s="199">
        <v>0</v>
      </c>
      <c r="R47" s="200">
        <v>0</v>
      </c>
      <c r="S47" s="200">
        <v>0</v>
      </c>
      <c r="T47" s="200">
        <v>0</v>
      </c>
      <c r="U47" s="224">
        <f t="shared" si="2"/>
        <v>0</v>
      </c>
      <c r="V47" s="116"/>
    </row>
    <row r="48" spans="1:22" ht="21" thickBot="1" x14ac:dyDescent="0.35">
      <c r="A48" s="225"/>
      <c r="B48" s="226" t="s">
        <v>52</v>
      </c>
      <c r="C48" s="227">
        <f>C28+C32+C38+C44</f>
        <v>7668850</v>
      </c>
      <c r="D48" s="227">
        <f>D32+D38</f>
        <v>695000</v>
      </c>
      <c r="E48" s="227">
        <f>E32+E38</f>
        <v>-68000</v>
      </c>
      <c r="F48" s="227">
        <f>F32+F38+F44</f>
        <v>500000</v>
      </c>
      <c r="G48" s="227">
        <f>G28+G32+G38+G40+G42+G44</f>
        <v>171560</v>
      </c>
      <c r="H48" s="227">
        <f>H28</f>
        <v>10000</v>
      </c>
      <c r="I48" s="227">
        <v>0</v>
      </c>
      <c r="J48" s="227">
        <f>J32+J44</f>
        <v>294350</v>
      </c>
      <c r="K48" s="227">
        <f>K28+K32</f>
        <v>108948</v>
      </c>
      <c r="L48" s="227">
        <f>L28+L32</f>
        <v>6169500</v>
      </c>
      <c r="M48" s="227">
        <f>M28+M32+M38+M44</f>
        <v>3155000</v>
      </c>
      <c r="N48" s="227">
        <v>0</v>
      </c>
      <c r="O48" s="227">
        <f>O28+O32</f>
        <v>2629.8</v>
      </c>
      <c r="P48" s="227">
        <v>0</v>
      </c>
      <c r="Q48" s="227">
        <v>0</v>
      </c>
      <c r="R48" s="228">
        <f>R44</f>
        <v>1500</v>
      </c>
      <c r="S48" s="228">
        <v>0</v>
      </c>
      <c r="T48" s="228">
        <f>T28+T32</f>
        <v>14902.2</v>
      </c>
      <c r="U48" s="229">
        <f t="shared" si="2"/>
        <v>11055390</v>
      </c>
      <c r="V48" s="116"/>
    </row>
    <row r="49" spans="1:22" ht="20.25" x14ac:dyDescent="0.3">
      <c r="A49" s="230" t="s">
        <v>130</v>
      </c>
      <c r="B49" s="231"/>
      <c r="C49" s="232"/>
      <c r="D49" s="233"/>
      <c r="E49" s="233"/>
      <c r="F49" s="233"/>
      <c r="G49" s="233"/>
      <c r="H49" s="233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116"/>
    </row>
    <row r="50" spans="1:22" ht="20.25" x14ac:dyDescent="0.3">
      <c r="A50" s="235"/>
      <c r="B50" s="231"/>
      <c r="C50" s="232"/>
      <c r="D50" s="233"/>
      <c r="E50" s="233"/>
      <c r="F50" s="233"/>
      <c r="G50" s="233"/>
      <c r="H50" s="233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116"/>
    </row>
    <row r="51" spans="1:22" ht="20.25" x14ac:dyDescent="0.3">
      <c r="A51" s="309" t="s">
        <v>111</v>
      </c>
      <c r="B51" s="309"/>
      <c r="C51" s="232"/>
      <c r="D51" s="236"/>
      <c r="E51" s="236"/>
      <c r="F51" s="236"/>
      <c r="G51" s="236"/>
      <c r="H51" s="236"/>
      <c r="I51" s="173"/>
      <c r="J51" s="173"/>
      <c r="K51" s="173"/>
      <c r="L51" s="237"/>
      <c r="M51" s="237"/>
      <c r="N51" s="237"/>
      <c r="O51" s="237"/>
      <c r="P51" s="238"/>
      <c r="Q51" s="173"/>
      <c r="R51" s="173"/>
      <c r="S51" s="173"/>
      <c r="T51" s="173"/>
      <c r="U51" s="173"/>
      <c r="V51" s="116"/>
    </row>
    <row r="52" spans="1:22" ht="20.25" x14ac:dyDescent="0.3">
      <c r="A52" s="310" t="s">
        <v>112</v>
      </c>
      <c r="B52" s="310"/>
      <c r="C52" s="239" t="s">
        <v>151</v>
      </c>
      <c r="D52" s="236"/>
      <c r="E52" s="236"/>
      <c r="F52" s="236"/>
      <c r="G52" s="236"/>
      <c r="H52" s="236"/>
      <c r="I52" s="173"/>
      <c r="J52" s="173"/>
      <c r="K52" s="173"/>
      <c r="L52" s="173"/>
      <c r="M52" s="173"/>
      <c r="N52" s="173"/>
      <c r="O52" s="173"/>
      <c r="P52" s="238"/>
      <c r="Q52" s="173"/>
      <c r="R52" s="173"/>
      <c r="S52" s="173"/>
      <c r="T52" s="173"/>
      <c r="U52" s="173"/>
      <c r="V52" s="116"/>
    </row>
    <row r="53" spans="1:22" ht="20.25" x14ac:dyDescent="0.3">
      <c r="A53" s="310"/>
      <c r="B53" s="310"/>
      <c r="C53" s="240"/>
      <c r="D53" s="241"/>
      <c r="E53" s="241"/>
      <c r="F53" s="241"/>
      <c r="G53" s="241"/>
      <c r="H53" s="241"/>
      <c r="I53" s="174"/>
      <c r="J53" s="242"/>
      <c r="K53" s="242"/>
      <c r="L53" s="242"/>
      <c r="M53" s="242"/>
      <c r="N53" s="242"/>
      <c r="O53" s="242"/>
      <c r="P53" s="242"/>
      <c r="Q53" s="174"/>
      <c r="R53" s="174"/>
      <c r="S53" s="174"/>
      <c r="T53" s="174"/>
      <c r="U53" s="174"/>
      <c r="V53" s="120"/>
    </row>
    <row r="54" spans="1:22" ht="20.25" x14ac:dyDescent="0.3">
      <c r="A54" s="235"/>
      <c r="B54" s="231"/>
      <c r="C54" s="240"/>
      <c r="D54" s="241"/>
      <c r="E54" s="241"/>
      <c r="F54" s="241"/>
      <c r="G54" s="241"/>
      <c r="H54" s="241"/>
      <c r="I54" s="174"/>
      <c r="J54" s="242"/>
      <c r="K54" s="242"/>
      <c r="L54" s="243"/>
      <c r="M54" s="243"/>
      <c r="N54" s="295"/>
      <c r="O54" s="295"/>
      <c r="P54" s="242"/>
      <c r="Q54" s="174"/>
      <c r="R54" s="174"/>
      <c r="S54" s="174"/>
      <c r="T54" s="174"/>
      <c r="U54" s="174"/>
      <c r="V54" s="244"/>
    </row>
    <row r="55" spans="1:22" ht="20.25" x14ac:dyDescent="0.3">
      <c r="A55" s="245"/>
      <c r="B55" s="245"/>
      <c r="C55" s="245"/>
      <c r="D55" s="245"/>
      <c r="E55" s="245"/>
      <c r="F55" s="245"/>
      <c r="G55" s="245"/>
      <c r="H55" s="245"/>
      <c r="J55" s="238"/>
      <c r="K55" s="238"/>
      <c r="L55" s="238"/>
      <c r="M55" s="238"/>
      <c r="N55" s="238"/>
      <c r="O55" s="238"/>
      <c r="P55" s="238"/>
    </row>
    <row r="56" spans="1:22" ht="20.25" x14ac:dyDescent="0.3">
      <c r="A56" s="245"/>
      <c r="B56" s="245"/>
      <c r="C56" s="245"/>
      <c r="D56" s="245"/>
      <c r="E56" s="245"/>
      <c r="F56" s="245"/>
      <c r="G56" s="245"/>
      <c r="H56" s="246"/>
    </row>
    <row r="57" spans="1:22" ht="20.25" x14ac:dyDescent="0.3">
      <c r="A57" s="245"/>
      <c r="B57" s="245"/>
      <c r="C57" s="245"/>
      <c r="D57" s="245"/>
      <c r="E57" s="245"/>
      <c r="F57" s="245"/>
      <c r="G57" s="245"/>
      <c r="H57" s="245"/>
    </row>
    <row r="58" spans="1:22" ht="20.25" x14ac:dyDescent="0.3">
      <c r="A58" s="245"/>
      <c r="B58" s="245"/>
      <c r="C58" s="245"/>
      <c r="D58" s="245"/>
      <c r="E58" s="245"/>
      <c r="F58" s="245"/>
      <c r="G58" s="245"/>
      <c r="H58" s="245"/>
    </row>
    <row r="68" ht="26.25" customHeight="1" x14ac:dyDescent="0.25"/>
    <row r="69" ht="17.25" customHeight="1" x14ac:dyDescent="0.25"/>
    <row r="70" ht="18.75" customHeight="1" x14ac:dyDescent="0.25"/>
    <row r="71" ht="21.75" customHeight="1" x14ac:dyDescent="0.25"/>
    <row r="72" ht="28.5" customHeight="1" x14ac:dyDescent="0.25"/>
    <row r="73" ht="27" customHeight="1" x14ac:dyDescent="0.25"/>
    <row r="74" ht="20.25" customHeight="1" x14ac:dyDescent="0.25"/>
    <row r="75" ht="16.5" customHeight="1" x14ac:dyDescent="0.25"/>
    <row r="76" ht="17.25" customHeight="1" x14ac:dyDescent="0.25"/>
    <row r="77" ht="17.25" customHeight="1" x14ac:dyDescent="0.25"/>
    <row r="90" ht="34.5" customHeight="1" x14ac:dyDescent="0.25"/>
    <row r="91" ht="22.5" customHeight="1" x14ac:dyDescent="0.25"/>
    <row r="92" ht="15.75" customHeight="1" x14ac:dyDescent="0.25"/>
    <row r="95" ht="27.75" customHeight="1" x14ac:dyDescent="0.25"/>
    <row r="101" ht="39.75" customHeight="1" x14ac:dyDescent="0.25"/>
    <row r="119" spans="1:22" ht="15.75" x14ac:dyDescent="0.25">
      <c r="A119" s="170"/>
      <c r="B119" s="171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</row>
  </sheetData>
  <mergeCells count="7">
    <mergeCell ref="A51:B51"/>
    <mergeCell ref="A52:B53"/>
    <mergeCell ref="U10:V10"/>
    <mergeCell ref="A1:C1"/>
    <mergeCell ref="A2:U2"/>
    <mergeCell ref="U6:V6"/>
    <mergeCell ref="U7:V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75" zoomScaleNormal="75" workbookViewId="0">
      <selection activeCell="F44" sqref="F44"/>
    </sheetView>
  </sheetViews>
  <sheetFormatPr defaultRowHeight="15" x14ac:dyDescent="0.25"/>
  <cols>
    <col min="1" max="1" width="28.85546875" style="111" customWidth="1"/>
    <col min="2" max="3" width="18.85546875" style="111" customWidth="1"/>
    <col min="4" max="4" width="23.42578125" style="111" customWidth="1"/>
    <col min="5" max="5" width="20" style="111" customWidth="1"/>
    <col min="6" max="6" width="20.5703125" style="111" customWidth="1"/>
    <col min="7" max="7" width="16.140625" style="111" customWidth="1"/>
    <col min="8" max="8" width="18.7109375" style="112" customWidth="1"/>
    <col min="9" max="9" width="19.5703125" style="112" customWidth="1"/>
    <col min="10" max="10" width="15.140625" style="111" customWidth="1"/>
    <col min="11" max="11" width="19.5703125" style="111" customWidth="1"/>
    <col min="12" max="12" width="20.42578125" style="111" customWidth="1"/>
    <col min="13" max="13" width="19.85546875" style="111" customWidth="1"/>
    <col min="14" max="14" width="16.7109375" style="111" customWidth="1"/>
    <col min="15" max="15" width="19.140625" style="111" customWidth="1"/>
    <col min="16" max="16384" width="9.140625" style="111"/>
  </cols>
  <sheetData>
    <row r="1" spans="1:15" ht="15.75" thickBot="1" x14ac:dyDescent="0.3">
      <c r="A1" s="109" t="s">
        <v>85</v>
      </c>
      <c r="B1" s="110"/>
      <c r="C1" s="110"/>
      <c r="K1" s="113" t="s">
        <v>61</v>
      </c>
      <c r="L1" s="114"/>
      <c r="M1" s="115"/>
    </row>
    <row r="2" spans="1:15" ht="21" thickBot="1" x14ac:dyDescent="0.35">
      <c r="A2" s="316" t="s">
        <v>121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</row>
    <row r="3" spans="1:15" ht="15.75" thickBot="1" x14ac:dyDescent="0.3">
      <c r="A3" s="282" t="s">
        <v>62</v>
      </c>
      <c r="B3" s="341" t="s">
        <v>116</v>
      </c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3"/>
    </row>
    <row r="4" spans="1:15" ht="15" customHeight="1" x14ac:dyDescent="0.25">
      <c r="A4" s="283" t="s">
        <v>138</v>
      </c>
      <c r="B4" s="344" t="s">
        <v>31</v>
      </c>
      <c r="C4" s="356" t="s">
        <v>118</v>
      </c>
      <c r="D4" s="346" t="s">
        <v>63</v>
      </c>
      <c r="E4" s="348" t="s">
        <v>118</v>
      </c>
      <c r="F4" s="348" t="s">
        <v>32</v>
      </c>
      <c r="G4" s="348" t="s">
        <v>118</v>
      </c>
      <c r="H4" s="350" t="s">
        <v>33</v>
      </c>
      <c r="I4" s="348" t="s">
        <v>118</v>
      </c>
      <c r="J4" s="350" t="s">
        <v>64</v>
      </c>
      <c r="K4" s="352" t="s">
        <v>40</v>
      </c>
      <c r="L4" s="348" t="s">
        <v>118</v>
      </c>
      <c r="M4" s="354" t="s">
        <v>65</v>
      </c>
      <c r="N4" s="352" t="s">
        <v>119</v>
      </c>
      <c r="O4" s="367" t="s">
        <v>118</v>
      </c>
    </row>
    <row r="5" spans="1:15" ht="123.75" customHeight="1" thickBot="1" x14ac:dyDescent="0.3">
      <c r="A5" s="284" t="s">
        <v>139</v>
      </c>
      <c r="B5" s="345"/>
      <c r="C5" s="357"/>
      <c r="D5" s="347"/>
      <c r="E5" s="358"/>
      <c r="F5" s="349"/>
      <c r="G5" s="358"/>
      <c r="H5" s="351"/>
      <c r="I5" s="358"/>
      <c r="J5" s="351"/>
      <c r="K5" s="353"/>
      <c r="L5" s="358"/>
      <c r="M5" s="355"/>
      <c r="N5" s="353"/>
      <c r="O5" s="368"/>
    </row>
    <row r="6" spans="1:15" ht="53.25" customHeight="1" x14ac:dyDescent="0.25">
      <c r="A6" s="285" t="s">
        <v>73</v>
      </c>
      <c r="B6" s="96"/>
      <c r="C6" s="96"/>
      <c r="D6" s="96"/>
      <c r="E6" s="96"/>
      <c r="F6" s="96"/>
      <c r="G6" s="96"/>
      <c r="H6" s="97"/>
      <c r="I6" s="97"/>
      <c r="J6" s="97"/>
      <c r="K6" s="96"/>
      <c r="L6" s="96"/>
      <c r="M6" s="96"/>
      <c r="N6" s="98"/>
      <c r="O6" s="99"/>
    </row>
    <row r="7" spans="1:15" ht="50.25" customHeight="1" x14ac:dyDescent="0.25">
      <c r="A7" s="280" t="s">
        <v>70</v>
      </c>
      <c r="B7" s="100"/>
      <c r="C7" s="100"/>
      <c r="D7" s="100"/>
      <c r="E7" s="100"/>
      <c r="F7" s="100"/>
      <c r="G7" s="100"/>
      <c r="H7" s="101"/>
      <c r="I7" s="101"/>
      <c r="J7" s="101"/>
      <c r="K7" s="100"/>
      <c r="L7" s="100"/>
      <c r="M7" s="100"/>
      <c r="N7" s="102"/>
      <c r="O7" s="103"/>
    </row>
    <row r="8" spans="1:15" ht="79.5" customHeight="1" x14ac:dyDescent="0.25">
      <c r="A8" s="280" t="s">
        <v>107</v>
      </c>
      <c r="B8" s="100"/>
      <c r="C8" s="100"/>
      <c r="D8" s="100"/>
      <c r="E8" s="100"/>
      <c r="F8" s="100"/>
      <c r="G8" s="100"/>
      <c r="H8" s="101"/>
      <c r="I8" s="101"/>
      <c r="J8" s="101"/>
      <c r="K8" s="100"/>
      <c r="L8" s="100"/>
      <c r="M8" s="100"/>
      <c r="N8" s="102"/>
      <c r="O8" s="103"/>
    </row>
    <row r="9" spans="1:15" ht="45" customHeight="1" x14ac:dyDescent="0.25">
      <c r="A9" s="280" t="s">
        <v>74</v>
      </c>
      <c r="B9" s="100"/>
      <c r="C9" s="100"/>
      <c r="D9" s="100"/>
      <c r="E9" s="100"/>
      <c r="F9" s="100"/>
      <c r="G9" s="100"/>
      <c r="H9" s="101"/>
      <c r="I9" s="101"/>
      <c r="J9" s="101"/>
      <c r="K9" s="100"/>
      <c r="L9" s="100"/>
      <c r="M9" s="100"/>
      <c r="N9" s="102"/>
      <c r="O9" s="103"/>
    </row>
    <row r="10" spans="1:15" ht="32.25" customHeight="1" x14ac:dyDescent="0.25">
      <c r="A10" s="280" t="s">
        <v>137</v>
      </c>
      <c r="B10" s="100"/>
      <c r="C10" s="100"/>
      <c r="D10" s="100"/>
      <c r="E10" s="100"/>
      <c r="F10" s="100"/>
      <c r="G10" s="100"/>
      <c r="H10" s="101"/>
      <c r="I10" s="101"/>
      <c r="J10" s="101"/>
      <c r="K10" s="100"/>
      <c r="L10" s="100">
        <v>1500</v>
      </c>
      <c r="M10" s="100"/>
      <c r="N10" s="102"/>
      <c r="O10" s="103"/>
    </row>
    <row r="11" spans="1:15" ht="48" customHeight="1" x14ac:dyDescent="0.25">
      <c r="A11" s="280" t="s">
        <v>140</v>
      </c>
      <c r="B11" s="100"/>
      <c r="C11" s="100"/>
      <c r="D11" s="100"/>
      <c r="E11" s="100"/>
      <c r="F11" s="100"/>
      <c r="G11" s="100"/>
      <c r="H11" s="101"/>
      <c r="I11" s="101"/>
      <c r="J11" s="101"/>
      <c r="K11" s="100"/>
      <c r="L11" s="100"/>
      <c r="M11" s="100"/>
      <c r="N11" s="102"/>
      <c r="O11" s="104">
        <v>14902.2</v>
      </c>
    </row>
    <row r="12" spans="1:15" ht="48" customHeight="1" x14ac:dyDescent="0.25">
      <c r="A12" s="280" t="s">
        <v>141</v>
      </c>
      <c r="B12" s="100"/>
      <c r="C12" s="100"/>
      <c r="D12" s="100"/>
      <c r="E12" s="100"/>
      <c r="F12" s="100"/>
      <c r="G12" s="100"/>
      <c r="H12" s="101"/>
      <c r="I12" s="101">
        <v>2629.8</v>
      </c>
      <c r="J12" s="101"/>
      <c r="K12" s="100"/>
      <c r="L12" s="100"/>
      <c r="M12" s="100"/>
      <c r="N12" s="102"/>
      <c r="O12" s="104"/>
    </row>
    <row r="13" spans="1:15" ht="38.25" customHeight="1" x14ac:dyDescent="0.25">
      <c r="A13" s="280" t="s">
        <v>106</v>
      </c>
      <c r="B13" s="100"/>
      <c r="C13" s="100"/>
      <c r="D13" s="100"/>
      <c r="E13" s="100"/>
      <c r="F13" s="100"/>
      <c r="G13" s="100"/>
      <c r="H13" s="101"/>
      <c r="I13" s="101"/>
      <c r="J13" s="101"/>
      <c r="K13" s="100"/>
      <c r="L13" s="100"/>
      <c r="M13" s="100"/>
      <c r="N13" s="102"/>
      <c r="O13" s="103"/>
    </row>
    <row r="14" spans="1:15" ht="28.5" customHeight="1" x14ac:dyDescent="0.25">
      <c r="A14" s="280" t="s">
        <v>97</v>
      </c>
      <c r="B14" s="100"/>
      <c r="C14" s="100"/>
      <c r="D14" s="100"/>
      <c r="E14" s="100"/>
      <c r="F14" s="100"/>
      <c r="G14" s="100"/>
      <c r="H14" s="101">
        <v>6169500</v>
      </c>
      <c r="I14" s="101">
        <v>3152000</v>
      </c>
      <c r="J14" s="101"/>
      <c r="K14" s="100"/>
      <c r="L14" s="100"/>
      <c r="M14" s="100"/>
      <c r="N14" s="102"/>
      <c r="O14" s="103"/>
    </row>
    <row r="15" spans="1:15" ht="28.5" customHeight="1" x14ac:dyDescent="0.25">
      <c r="A15" s="280" t="s">
        <v>136</v>
      </c>
      <c r="B15" s="100"/>
      <c r="C15" s="100"/>
      <c r="D15" s="100"/>
      <c r="E15" s="100"/>
      <c r="F15" s="100"/>
      <c r="G15" s="100"/>
      <c r="H15" s="101">
        <v>0</v>
      </c>
      <c r="I15" s="101">
        <v>3000</v>
      </c>
      <c r="J15" s="101"/>
      <c r="K15" s="100"/>
      <c r="L15" s="100"/>
      <c r="M15" s="100"/>
      <c r="N15" s="102"/>
      <c r="O15" s="103"/>
    </row>
    <row r="16" spans="1:15" ht="28.5" customHeight="1" x14ac:dyDescent="0.25">
      <c r="A16" s="280" t="s">
        <v>80</v>
      </c>
      <c r="B16" s="100"/>
      <c r="C16" s="100"/>
      <c r="D16" s="100"/>
      <c r="E16" s="100"/>
      <c r="F16" s="100"/>
      <c r="G16" s="100"/>
      <c r="H16" s="101"/>
      <c r="I16" s="101"/>
      <c r="J16" s="101"/>
      <c r="K16" s="100"/>
      <c r="L16" s="100"/>
      <c r="M16" s="100"/>
      <c r="N16" s="102"/>
      <c r="O16" s="103"/>
    </row>
    <row r="17" spans="1:16" ht="28.5" customHeight="1" x14ac:dyDescent="0.25">
      <c r="A17" s="280" t="s">
        <v>75</v>
      </c>
      <c r="B17" s="100"/>
      <c r="C17" s="100"/>
      <c r="D17" s="100"/>
      <c r="E17" s="100"/>
      <c r="F17" s="100"/>
      <c r="G17" s="100"/>
      <c r="H17" s="101"/>
      <c r="I17" s="101"/>
      <c r="J17" s="101"/>
      <c r="K17" s="100"/>
      <c r="L17" s="100"/>
      <c r="M17" s="100"/>
      <c r="N17" s="102"/>
      <c r="O17" s="103"/>
    </row>
    <row r="18" spans="1:16" ht="33" customHeight="1" x14ac:dyDescent="0.25">
      <c r="A18" s="280" t="s">
        <v>66</v>
      </c>
      <c r="B18" s="100"/>
      <c r="C18" s="100"/>
      <c r="D18" s="100">
        <v>700</v>
      </c>
      <c r="E18" s="100">
        <v>300</v>
      </c>
      <c r="F18" s="100"/>
      <c r="G18" s="100"/>
      <c r="H18" s="101"/>
      <c r="I18" s="101"/>
      <c r="J18" s="101"/>
      <c r="K18" s="100"/>
      <c r="L18" s="100"/>
      <c r="M18" s="100"/>
      <c r="N18" s="102"/>
      <c r="O18" s="103"/>
    </row>
    <row r="19" spans="1:16" ht="28.5" customHeight="1" x14ac:dyDescent="0.25">
      <c r="A19" s="280" t="s">
        <v>110</v>
      </c>
      <c r="B19" s="100"/>
      <c r="C19" s="100"/>
      <c r="D19" s="100">
        <v>529300</v>
      </c>
      <c r="E19" s="100">
        <v>74979.33</v>
      </c>
      <c r="F19" s="100"/>
      <c r="G19" s="100"/>
      <c r="H19" s="101"/>
      <c r="I19" s="101"/>
      <c r="J19" s="101"/>
      <c r="K19" s="100"/>
      <c r="L19" s="100"/>
      <c r="M19" s="100"/>
      <c r="N19" s="102"/>
      <c r="O19" s="103"/>
    </row>
    <row r="20" spans="1:16" ht="28.5" customHeight="1" x14ac:dyDescent="0.25">
      <c r="A20" s="280" t="s">
        <v>135</v>
      </c>
      <c r="B20" s="100"/>
      <c r="C20" s="100"/>
      <c r="D20" s="100">
        <v>0</v>
      </c>
      <c r="E20" s="100">
        <v>2000</v>
      </c>
      <c r="F20" s="100"/>
      <c r="G20" s="100"/>
      <c r="H20" s="101"/>
      <c r="I20" s="101"/>
      <c r="J20" s="101"/>
      <c r="K20" s="100"/>
      <c r="L20" s="100"/>
      <c r="M20" s="100"/>
      <c r="N20" s="102"/>
      <c r="O20" s="103"/>
    </row>
    <row r="21" spans="1:16" ht="30.75" customHeight="1" x14ac:dyDescent="0.25">
      <c r="A21" s="280" t="s">
        <v>67</v>
      </c>
      <c r="B21" s="100"/>
      <c r="C21" s="100"/>
      <c r="D21" s="100"/>
      <c r="E21" s="100"/>
      <c r="F21" s="100"/>
      <c r="G21" s="100"/>
      <c r="H21" s="101"/>
      <c r="I21" s="101"/>
      <c r="J21" s="101"/>
      <c r="K21" s="100"/>
      <c r="L21" s="100"/>
      <c r="M21" s="100"/>
      <c r="N21" s="102"/>
      <c r="O21" s="103"/>
    </row>
    <row r="22" spans="1:16" ht="29.25" customHeight="1" x14ac:dyDescent="0.25">
      <c r="A22" s="280" t="s">
        <v>68</v>
      </c>
      <c r="B22" s="100"/>
      <c r="C22" s="100"/>
      <c r="D22" s="100"/>
      <c r="E22" s="100"/>
      <c r="F22" s="100"/>
      <c r="G22" s="100"/>
      <c r="H22" s="101"/>
      <c r="I22" s="101"/>
      <c r="J22" s="101"/>
      <c r="K22" s="100"/>
      <c r="L22" s="100"/>
      <c r="M22" s="100"/>
      <c r="N22" s="102"/>
      <c r="O22" s="103"/>
    </row>
    <row r="23" spans="1:16" ht="30" customHeight="1" x14ac:dyDescent="0.25">
      <c r="A23" s="286" t="s">
        <v>91</v>
      </c>
      <c r="B23" s="100">
        <v>695000</v>
      </c>
      <c r="C23" s="100">
        <v>-68000</v>
      </c>
      <c r="D23" s="100"/>
      <c r="E23" s="100"/>
      <c r="F23" s="100"/>
      <c r="G23" s="100"/>
      <c r="H23" s="101"/>
      <c r="I23" s="101"/>
      <c r="J23" s="101"/>
      <c r="K23" s="100"/>
      <c r="L23" s="100"/>
      <c r="M23" s="100"/>
      <c r="N23" s="102"/>
      <c r="O23" s="103"/>
    </row>
    <row r="24" spans="1:16" ht="23.25" customHeight="1" x14ac:dyDescent="0.25">
      <c r="A24" s="286" t="s">
        <v>86</v>
      </c>
      <c r="B24" s="100">
        <v>294350</v>
      </c>
      <c r="C24" s="100">
        <v>108948</v>
      </c>
      <c r="D24" s="100"/>
      <c r="E24" s="100"/>
      <c r="F24" s="100"/>
      <c r="G24" s="100"/>
      <c r="H24" s="101"/>
      <c r="I24" s="101"/>
      <c r="J24" s="101"/>
      <c r="K24" s="100"/>
      <c r="L24" s="100"/>
      <c r="M24" s="100"/>
      <c r="N24" s="102"/>
      <c r="O24" s="103"/>
    </row>
    <row r="25" spans="1:16" ht="54.75" customHeight="1" x14ac:dyDescent="0.25">
      <c r="A25" s="280" t="s">
        <v>90</v>
      </c>
      <c r="B25" s="100">
        <v>10000</v>
      </c>
      <c r="C25" s="100"/>
      <c r="D25" s="100"/>
      <c r="E25" s="100"/>
      <c r="F25" s="100"/>
      <c r="G25" s="100"/>
      <c r="H25" s="101"/>
      <c r="I25" s="101"/>
      <c r="J25" s="101"/>
      <c r="K25" s="100"/>
      <c r="L25" s="100"/>
      <c r="M25" s="100"/>
      <c r="N25" s="102"/>
      <c r="O25" s="103"/>
    </row>
    <row r="26" spans="1:16" ht="63" customHeight="1" thickBot="1" x14ac:dyDescent="0.3">
      <c r="A26" s="281" t="s">
        <v>96</v>
      </c>
      <c r="B26" s="105"/>
      <c r="C26" s="105"/>
      <c r="D26" s="105"/>
      <c r="E26" s="105"/>
      <c r="F26" s="105"/>
      <c r="G26" s="105"/>
      <c r="H26" s="106"/>
      <c r="I26" s="106"/>
      <c r="J26" s="106"/>
      <c r="K26" s="105"/>
      <c r="L26" s="105"/>
      <c r="M26" s="105"/>
      <c r="N26" s="107"/>
      <c r="O26" s="108"/>
    </row>
    <row r="27" spans="1:16" ht="18.75" customHeight="1" thickBot="1" x14ac:dyDescent="0.35">
      <c r="A27" s="277" t="s">
        <v>69</v>
      </c>
      <c r="B27" s="278">
        <f>SUM(B10:B26)</f>
        <v>999350</v>
      </c>
      <c r="C27" s="278">
        <f>SUM(C10:C26)</f>
        <v>40948</v>
      </c>
      <c r="D27" s="278">
        <f>SUM(D10:D26)</f>
        <v>530000</v>
      </c>
      <c r="E27" s="278">
        <f>SUM(E10:E26)</f>
        <v>77279.33</v>
      </c>
      <c r="F27" s="278"/>
      <c r="G27" s="278"/>
      <c r="H27" s="278">
        <f>SUM(H10:H26)</f>
        <v>6169500</v>
      </c>
      <c r="I27" s="278">
        <f>SUM(I10:I26)</f>
        <v>3157629.8</v>
      </c>
      <c r="J27" s="278"/>
      <c r="K27" s="278"/>
      <c r="L27" s="278">
        <f>SUM(L10:L26)</f>
        <v>1500</v>
      </c>
      <c r="M27" s="278"/>
      <c r="N27" s="279"/>
      <c r="O27" s="304">
        <f>SUM(O10:O26)</f>
        <v>14902.2</v>
      </c>
    </row>
    <row r="28" spans="1:16" ht="45" customHeight="1" thickBot="1" x14ac:dyDescent="0.35">
      <c r="A28" s="263"/>
      <c r="B28" s="264" t="s">
        <v>114</v>
      </c>
      <c r="C28" s="362">
        <f>B27+C27+D27+E27+F27+G27+H27+I27+J27+K27+L27+M27+N27+O27</f>
        <v>10991109.329999998</v>
      </c>
      <c r="D28" s="363"/>
      <c r="E28" s="363"/>
      <c r="F28" s="363"/>
      <c r="G28" s="363"/>
      <c r="H28" s="363"/>
      <c r="I28" s="363"/>
      <c r="J28" s="363"/>
      <c r="K28" s="363"/>
      <c r="L28" s="363"/>
      <c r="M28" s="363"/>
      <c r="N28" s="363"/>
      <c r="O28" s="364"/>
      <c r="P28" s="265"/>
    </row>
    <row r="29" spans="1:16" ht="15" customHeight="1" x14ac:dyDescent="0.3">
      <c r="A29" s="330" t="s">
        <v>115</v>
      </c>
      <c r="B29" s="331"/>
      <c r="C29" s="332"/>
      <c r="D29" s="320">
        <v>-30000</v>
      </c>
      <c r="E29" s="321"/>
      <c r="F29" s="322"/>
      <c r="G29" s="365">
        <v>30000</v>
      </c>
      <c r="H29" s="266"/>
      <c r="I29" s="266"/>
      <c r="J29" s="267"/>
      <c r="K29" s="267"/>
      <c r="L29" s="267"/>
      <c r="M29" s="267"/>
      <c r="N29" s="265"/>
      <c r="O29" s="265"/>
      <c r="P29" s="265"/>
    </row>
    <row r="30" spans="1:16" ht="19.5" thickBot="1" x14ac:dyDescent="0.35">
      <c r="A30" s="328"/>
      <c r="B30" s="333"/>
      <c r="C30" s="334"/>
      <c r="D30" s="323"/>
      <c r="E30" s="324"/>
      <c r="F30" s="325"/>
      <c r="G30" s="366"/>
      <c r="H30" s="266"/>
      <c r="I30" s="266"/>
      <c r="J30" s="267"/>
      <c r="K30" s="267"/>
      <c r="L30" s="267"/>
      <c r="M30" s="267"/>
      <c r="N30" s="265"/>
      <c r="O30" s="265"/>
      <c r="P30" s="265"/>
    </row>
    <row r="31" spans="1:16" ht="25.5" customHeight="1" thickBot="1" x14ac:dyDescent="0.35">
      <c r="A31" s="328" t="s">
        <v>134</v>
      </c>
      <c r="B31" s="329"/>
      <c r="C31" s="329"/>
      <c r="D31" s="335">
        <v>64280.67</v>
      </c>
      <c r="E31" s="336"/>
      <c r="F31" s="336"/>
      <c r="G31" s="337"/>
      <c r="H31" s="266"/>
      <c r="I31" s="266"/>
      <c r="J31" s="267"/>
      <c r="K31" s="267"/>
      <c r="L31" s="267"/>
      <c r="M31" s="267"/>
      <c r="N31" s="265"/>
      <c r="O31" s="265"/>
      <c r="P31" s="265"/>
    </row>
    <row r="32" spans="1:16" ht="27.75" customHeight="1" thickBot="1" x14ac:dyDescent="0.35">
      <c r="A32" s="338" t="s">
        <v>102</v>
      </c>
      <c r="B32" s="339"/>
      <c r="C32" s="340"/>
      <c r="D32" s="359">
        <f>C28+D29+G29+D31</f>
        <v>11055389.999999998</v>
      </c>
      <c r="E32" s="360"/>
      <c r="F32" s="360"/>
      <c r="G32" s="361"/>
      <c r="H32" s="266"/>
      <c r="I32" s="266"/>
      <c r="J32" s="267"/>
      <c r="K32" s="267"/>
      <c r="L32" s="267"/>
      <c r="M32" s="267"/>
      <c r="N32" s="265"/>
      <c r="O32" s="265"/>
      <c r="P32" s="265"/>
    </row>
    <row r="33" spans="1:16" ht="15" customHeight="1" x14ac:dyDescent="0.3">
      <c r="A33" s="317"/>
      <c r="B33" s="317"/>
      <c r="C33" s="317"/>
      <c r="D33" s="317"/>
      <c r="E33" s="317"/>
      <c r="F33" s="317"/>
      <c r="G33" s="268"/>
      <c r="H33" s="266"/>
      <c r="I33" s="266"/>
      <c r="J33" s="267"/>
      <c r="K33" s="267"/>
      <c r="L33" s="267"/>
      <c r="M33" s="267"/>
      <c r="N33" s="265"/>
      <c r="O33" s="265"/>
      <c r="P33" s="265"/>
    </row>
    <row r="34" spans="1:16" ht="18.75" x14ac:dyDescent="0.3">
      <c r="A34" s="269"/>
      <c r="B34" s="267"/>
      <c r="C34" s="267"/>
      <c r="D34" s="267"/>
      <c r="E34" s="267"/>
      <c r="F34" s="267"/>
      <c r="G34" s="267"/>
      <c r="H34" s="266"/>
      <c r="I34" s="266"/>
      <c r="J34" s="267"/>
      <c r="K34" s="267"/>
      <c r="L34" s="267"/>
      <c r="M34" s="267"/>
      <c r="N34" s="265"/>
      <c r="O34" s="265"/>
      <c r="P34" s="265"/>
    </row>
    <row r="35" spans="1:16" ht="18.75" x14ac:dyDescent="0.3">
      <c r="A35" s="270" t="s">
        <v>130</v>
      </c>
      <c r="B35" s="271"/>
      <c r="C35" s="271"/>
      <c r="D35" s="272"/>
      <c r="E35" s="272"/>
      <c r="F35" s="259"/>
      <c r="G35" s="259"/>
      <c r="H35" s="266"/>
      <c r="I35" s="266"/>
      <c r="J35" s="267"/>
      <c r="K35" s="319"/>
      <c r="L35" s="319"/>
      <c r="M35" s="319"/>
      <c r="N35" s="265"/>
      <c r="O35" s="265"/>
      <c r="P35" s="265"/>
    </row>
    <row r="36" spans="1:16" ht="18.75" x14ac:dyDescent="0.3">
      <c r="A36" s="270"/>
      <c r="B36" s="271"/>
      <c r="C36" s="271"/>
      <c r="D36" s="272"/>
      <c r="E36" s="272"/>
      <c r="F36" s="262" t="s">
        <v>53</v>
      </c>
      <c r="G36" s="262"/>
      <c r="H36" s="273"/>
      <c r="I36" s="273"/>
      <c r="J36" s="274"/>
      <c r="K36" s="275"/>
      <c r="L36" s="275"/>
      <c r="M36" s="274"/>
      <c r="N36" s="276"/>
      <c r="O36" s="276"/>
      <c r="P36" s="265"/>
    </row>
    <row r="37" spans="1:16" ht="23.25" x14ac:dyDescent="0.35">
      <c r="A37" s="326" t="s">
        <v>111</v>
      </c>
      <c r="B37" s="326"/>
      <c r="C37" s="287"/>
      <c r="D37" s="288"/>
      <c r="E37" s="288"/>
      <c r="F37" s="289"/>
      <c r="G37" s="289"/>
      <c r="H37" s="290"/>
      <c r="I37" s="290"/>
      <c r="J37" s="242"/>
      <c r="K37" s="242"/>
      <c r="L37" s="242"/>
      <c r="M37" s="242"/>
      <c r="N37" s="238"/>
      <c r="O37" s="238"/>
    </row>
    <row r="38" spans="1:16" ht="23.25" x14ac:dyDescent="0.35">
      <c r="A38" s="327" t="s">
        <v>112</v>
      </c>
      <c r="B38" s="327"/>
      <c r="C38" s="291"/>
      <c r="D38" s="292" t="s">
        <v>151</v>
      </c>
      <c r="E38" s="292"/>
      <c r="F38" s="289"/>
      <c r="G38" s="289"/>
      <c r="H38" s="293"/>
      <c r="I38" s="293"/>
      <c r="J38" s="294"/>
      <c r="K38" s="318"/>
      <c r="L38" s="318"/>
      <c r="M38" s="318"/>
      <c r="N38" s="238"/>
      <c r="O38" s="238"/>
    </row>
    <row r="39" spans="1:16" ht="23.25" x14ac:dyDescent="0.35">
      <c r="A39" s="327"/>
      <c r="B39" s="327"/>
      <c r="C39" s="291"/>
      <c r="D39" s="296"/>
      <c r="E39" s="296"/>
      <c r="F39" s="289"/>
      <c r="G39" s="289"/>
      <c r="H39" s="297"/>
      <c r="I39" s="297"/>
      <c r="J39" s="298"/>
      <c r="K39" s="299"/>
      <c r="L39" s="299"/>
      <c r="M39" s="299"/>
      <c r="N39" s="238"/>
      <c r="O39" s="238"/>
    </row>
    <row r="40" spans="1:16" ht="23.25" x14ac:dyDescent="0.35">
      <c r="A40" s="287"/>
      <c r="B40" s="300"/>
      <c r="C40" s="300"/>
      <c r="D40" s="296"/>
      <c r="E40" s="296"/>
      <c r="F40" s="301"/>
      <c r="G40" s="301"/>
      <c r="H40" s="302"/>
      <c r="I40" s="302"/>
      <c r="K40" s="238"/>
      <c r="L40" s="238"/>
      <c r="M40" s="238"/>
      <c r="N40" s="238"/>
      <c r="O40" s="238"/>
    </row>
    <row r="41" spans="1:16" ht="23.25" x14ac:dyDescent="0.35">
      <c r="A41" s="303"/>
      <c r="B41" s="303"/>
      <c r="C41" s="303"/>
      <c r="D41" s="303"/>
      <c r="E41" s="303"/>
      <c r="F41" s="303"/>
      <c r="G41" s="303"/>
      <c r="H41" s="302"/>
      <c r="I41" s="302"/>
    </row>
    <row r="42" spans="1:16" ht="23.25" x14ac:dyDescent="0.35">
      <c r="A42" s="303"/>
      <c r="B42" s="303"/>
      <c r="C42" s="303"/>
      <c r="D42" s="303"/>
      <c r="E42" s="303"/>
      <c r="F42" s="303"/>
      <c r="G42" s="303"/>
      <c r="H42" s="302"/>
      <c r="I42" s="302"/>
    </row>
    <row r="43" spans="1:16" ht="23.25" x14ac:dyDescent="0.35">
      <c r="A43" s="303"/>
      <c r="B43" s="303"/>
      <c r="C43" s="303"/>
      <c r="D43" s="303"/>
      <c r="E43" s="303"/>
      <c r="F43" s="303"/>
      <c r="G43" s="303"/>
      <c r="H43" s="302"/>
      <c r="I43" s="302"/>
    </row>
    <row r="44" spans="1:16" ht="23.25" x14ac:dyDescent="0.35">
      <c r="A44" s="303"/>
      <c r="B44" s="303"/>
      <c r="C44" s="303"/>
      <c r="D44" s="303"/>
      <c r="E44" s="303"/>
      <c r="F44" s="303"/>
      <c r="G44" s="303"/>
      <c r="H44" s="302"/>
      <c r="I44" s="302"/>
    </row>
  </sheetData>
  <mergeCells count="29">
    <mergeCell ref="D32:G32"/>
    <mergeCell ref="C28:O28"/>
    <mergeCell ref="G29:G30"/>
    <mergeCell ref="N4:N5"/>
    <mergeCell ref="O4:O5"/>
    <mergeCell ref="J4:J5"/>
    <mergeCell ref="K4:K5"/>
    <mergeCell ref="M4:M5"/>
    <mergeCell ref="C4:C5"/>
    <mergeCell ref="E4:E5"/>
    <mergeCell ref="G4:G5"/>
    <mergeCell ref="I4:I5"/>
    <mergeCell ref="L4:L5"/>
    <mergeCell ref="A2:O2"/>
    <mergeCell ref="A33:F33"/>
    <mergeCell ref="K38:M38"/>
    <mergeCell ref="K35:M35"/>
    <mergeCell ref="D29:F30"/>
    <mergeCell ref="A37:B37"/>
    <mergeCell ref="A38:B39"/>
    <mergeCell ref="A31:C31"/>
    <mergeCell ref="A29:C30"/>
    <mergeCell ref="D31:G31"/>
    <mergeCell ref="A32:C32"/>
    <mergeCell ref="B3:O3"/>
    <mergeCell ref="B4:B5"/>
    <mergeCell ref="D4:D5"/>
    <mergeCell ref="F4:F5"/>
    <mergeCell ref="H4:H5"/>
  </mergeCells>
  <pageMargins left="0.7" right="0.7" top="0.75" bottom="0.75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2021-12-23T08:00:33Z</cp:lastPrinted>
  <dcterms:created xsi:type="dcterms:W3CDTF">2013-09-12T11:30:46Z</dcterms:created>
  <dcterms:modified xsi:type="dcterms:W3CDTF">2021-12-23T08:00:40Z</dcterms:modified>
</cp:coreProperties>
</file>