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10" windowWidth="20730" windowHeight="11760" activeTab="2"/>
  </bookViews>
  <sheets>
    <sheet name="REKAPITULACIJA" sheetId="1" r:id="rId1"/>
    <sheet name="JLP(R)FP-Ril 3. razina" sheetId="3" r:id="rId2"/>
    <sheet name="JLP(R)S FP-PiP 1" sheetId="4" r:id="rId3"/>
  </sheets>
  <calcPr calcId="125725"/>
</workbook>
</file>

<file path=xl/calcChain.xml><?xml version="1.0" encoding="utf-8"?>
<calcChain xmlns="http://schemas.openxmlformats.org/spreadsheetml/2006/main">
  <c r="P42" i="3"/>
  <c r="E15" i="1"/>
  <c r="E23" s="1"/>
  <c r="D23"/>
  <c r="D24" i="4"/>
  <c r="B23"/>
  <c r="C23"/>
  <c r="D23"/>
  <c r="E23"/>
  <c r="G23"/>
  <c r="H23"/>
  <c r="I23"/>
  <c r="J23"/>
  <c r="K23"/>
  <c r="L23"/>
  <c r="E24" i="1"/>
  <c r="D24"/>
  <c r="D25"/>
  <c r="E16"/>
  <c r="E18"/>
  <c r="E7"/>
  <c r="E8"/>
  <c r="E20"/>
  <c r="E19"/>
  <c r="E21" s="1"/>
  <c r="E12"/>
  <c r="D10"/>
  <c r="E10"/>
  <c r="D50"/>
  <c r="D49"/>
  <c r="D43"/>
  <c r="D41"/>
  <c r="D42"/>
  <c r="D40"/>
  <c r="D39"/>
  <c r="D38"/>
  <c r="D37"/>
  <c r="D36"/>
  <c r="D31"/>
  <c r="D34"/>
  <c r="D33"/>
  <c r="D32"/>
  <c r="E48"/>
  <c r="E45" s="1"/>
  <c r="E43"/>
  <c r="E41"/>
  <c r="E35"/>
  <c r="E30" s="1"/>
  <c r="E31"/>
  <c r="B10" i="3"/>
  <c r="C46"/>
  <c r="J24" i="4" l="1"/>
  <c r="C27" s="1"/>
  <c r="D48" i="1"/>
  <c r="D45" s="1"/>
  <c r="E54"/>
  <c r="E25"/>
  <c r="D35"/>
  <c r="D30" s="1"/>
  <c r="D54" s="1"/>
  <c r="U27" i="3"/>
  <c r="U28"/>
  <c r="U29"/>
  <c r="U31"/>
  <c r="U32"/>
  <c r="U33"/>
  <c r="U34"/>
  <c r="U35"/>
  <c r="U37"/>
  <c r="U38"/>
  <c r="U39"/>
  <c r="U41"/>
  <c r="U43"/>
  <c r="U44"/>
  <c r="U45"/>
  <c r="R46"/>
  <c r="Q46"/>
  <c r="B11" s="1"/>
  <c r="P30"/>
  <c r="O30"/>
  <c r="P26"/>
  <c r="P46" s="1"/>
  <c r="O26"/>
  <c r="O46" s="1"/>
  <c r="B12" s="1"/>
  <c r="N30"/>
  <c r="N46" s="1"/>
  <c r="M30"/>
  <c r="M46" s="1"/>
  <c r="I38"/>
  <c r="I42"/>
  <c r="U42" s="1"/>
  <c r="H42"/>
  <c r="I40"/>
  <c r="U40" s="1"/>
  <c r="H40"/>
  <c r="I36"/>
  <c r="H36"/>
  <c r="I30"/>
  <c r="H30"/>
  <c r="I26"/>
  <c r="K30"/>
  <c r="K26"/>
  <c r="K46" s="1"/>
  <c r="J26"/>
  <c r="J46" s="1"/>
  <c r="G36"/>
  <c r="G30"/>
  <c r="F36"/>
  <c r="U36" s="1"/>
  <c r="F30"/>
  <c r="E30"/>
  <c r="E26"/>
  <c r="D30"/>
  <c r="D26"/>
  <c r="U26" s="1"/>
  <c r="C48" i="1"/>
  <c r="C45" s="1"/>
  <c r="C41"/>
  <c r="C35"/>
  <c r="C31"/>
  <c r="C30" s="1"/>
  <c r="C54" s="1"/>
  <c r="I46" i="3" l="1"/>
  <c r="U30"/>
  <c r="D46"/>
  <c r="E46"/>
  <c r="F46"/>
  <c r="G46"/>
  <c r="H46"/>
  <c r="D7"/>
  <c r="C13"/>
  <c r="C15" s="1"/>
  <c r="D21" i="1"/>
  <c r="B9" i="3" l="1"/>
  <c r="B7"/>
  <c r="B13" s="1"/>
  <c r="B15" s="1"/>
  <c r="U46"/>
  <c r="E27" i="1"/>
  <c r="D27"/>
  <c r="D13" i="3" l="1"/>
  <c r="D15" s="1"/>
</calcChain>
</file>

<file path=xl/sharedStrings.xml><?xml version="1.0" encoding="utf-8"?>
<sst xmlns="http://schemas.openxmlformats.org/spreadsheetml/2006/main" count="190" uniqueCount="140">
  <si>
    <t>PRIHODI I PRIMICI</t>
  </si>
  <si>
    <t>Račun</t>
  </si>
  <si>
    <t>Pomoći iz proračuna</t>
  </si>
  <si>
    <t>633</t>
  </si>
  <si>
    <t>634</t>
  </si>
  <si>
    <t xml:space="preserve">Prihodi od financijske imovine     </t>
  </si>
  <si>
    <t xml:space="preserve">Prihodi po posebnim propisima     </t>
  </si>
  <si>
    <t>Donacije od pravnih i fizičkih osoba</t>
  </si>
  <si>
    <t>Prihodi iz proračuna za redovnu djelatnost-grad</t>
  </si>
  <si>
    <t>Proračun</t>
  </si>
  <si>
    <t>Prihodi od poslovanja</t>
  </si>
  <si>
    <t xml:space="preserve">Ukupno 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</si>
  <si>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</si>
  <si>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</si>
  <si>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</si>
  <si>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</si>
  <si>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</si>
  <si>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</si>
  <si>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</si>
  <si>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</si>
  <si>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</si>
  <si>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</si>
  <si>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</si>
  <si>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</si>
  <si>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</si>
  <si>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</si>
  <si>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</si>
  <si>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</si>
  <si>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</si>
  <si>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Ukupni rashodi poslovanja i za nefinanc imovinu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</si>
  <si>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</si>
  <si>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</si>
  <si>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</si>
  <si>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</si>
  <si>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</si>
  <si>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</si>
  <si>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</si>
  <si>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</si>
  <si>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Račun rashoda/izdatka</t>
  </si>
  <si>
    <t>Naziv računa</t>
  </si>
  <si>
    <t>Ministarstvo znanosti,obrazovanja i športa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</si>
  <si>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</si>
  <si>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</si>
  <si>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</si>
  <si>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</si>
  <si>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</si>
  <si>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</si>
  <si>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</si>
  <si>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</si>
  <si>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</si>
  <si>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</si>
  <si>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</si>
  <si>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</si>
  <si>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</si>
  <si>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>M.P.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</si>
  <si>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</si>
  <si>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</si>
  <si>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</si>
  <si>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</si>
  <si>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</si>
  <si>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</si>
  <si>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</si>
  <si>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Obrazac JLP(R)S FP-PiP 1</t>
  </si>
  <si>
    <t>Izvor</t>
  </si>
  <si>
    <t>Vlastiti prihodi</t>
  </si>
  <si>
    <t xml:space="preserve">Donacije </t>
  </si>
  <si>
    <t>Namjenski primici od zaduživanja</t>
  </si>
  <si>
    <t>Prihod od financijske imovine 641</t>
  </si>
  <si>
    <t>Donacije od pravnih i fizičkih osoba 663</t>
  </si>
  <si>
    <t>Prihodi iz proračuna 671</t>
  </si>
  <si>
    <t>Ukupno (po izvorima)</t>
  </si>
  <si>
    <t>Pomoći od ostalih subjekata unutar općeg proračuna 634</t>
  </si>
  <si>
    <t>Naknade troškova zaposlenima</t>
  </si>
  <si>
    <t>Prihodi od financijske imovine</t>
  </si>
  <si>
    <t>Kapitalne pomoći iz općinskih proračuna 633</t>
  </si>
  <si>
    <t>Pomoći proračunskim korisnicima iz proračuna koji im nije nadležan 636</t>
  </si>
  <si>
    <t>* AZZO</t>
  </si>
  <si>
    <t>636</t>
  </si>
  <si>
    <t>Rashodi za nabavu neproizvedene dugotrajne imovine</t>
  </si>
  <si>
    <t>Nematerijalna imovina</t>
  </si>
  <si>
    <t>Ostali nespomenuti troškovi</t>
  </si>
  <si>
    <t>* općine</t>
  </si>
  <si>
    <t>Pomoći od ostalih subjekata unutar općeg proračuna- HZZ</t>
  </si>
  <si>
    <t>Vlastiti</t>
  </si>
  <si>
    <t>Prihodi iz proračuna za redovnu djelatnost-grad- dec</t>
  </si>
  <si>
    <t>* gradski proračun</t>
  </si>
  <si>
    <t>GLAZBENA ŠOLA JOSIPA RUNJANINA VINKOVCI</t>
  </si>
  <si>
    <t>01 Glazbena škola Josipa Runjanina Vinkovci</t>
  </si>
  <si>
    <t>Vinkovci</t>
  </si>
  <si>
    <t>GLAZBENA ŠKOLA JOSIPA RUNJANINA VINKOVCI</t>
  </si>
  <si>
    <t>Pomoći proračunskim korisnicima iz proračuna koji im nije nadležan 636 - ŽUPANIJA</t>
  </si>
  <si>
    <t>* gradski proračun- decentralizirani</t>
  </si>
  <si>
    <t>Grad-decentralizirani</t>
  </si>
  <si>
    <t>Pomoći pror.koris.iz proračuna koji im nije nadležan-ŽUPANIJA</t>
  </si>
  <si>
    <t>Županija</t>
  </si>
  <si>
    <t>Grad Vinkovci</t>
  </si>
  <si>
    <t>Plan 2020.</t>
  </si>
  <si>
    <t>Donacije od pravnih i fizičkih osoba izvan općeg proračuna 663</t>
  </si>
  <si>
    <t>* državni proračun- MZO (plaće)</t>
  </si>
  <si>
    <t>Pomoći pror.koris.iz proračuna koji im nije nadležan-MZOŠ (plaće)</t>
  </si>
  <si>
    <t>Plan 2021.</t>
  </si>
  <si>
    <t xml:space="preserve">Plan za 2020. </t>
  </si>
  <si>
    <t xml:space="preserve">Manjak koji se pokriva iz prethodnih godina </t>
  </si>
  <si>
    <t>Pokrivanje djela manjka iz prethodne godine</t>
  </si>
  <si>
    <t>UKUPNO</t>
  </si>
  <si>
    <t>65264, 66151</t>
  </si>
  <si>
    <t>Plan 2022.</t>
  </si>
  <si>
    <t>2020.</t>
  </si>
  <si>
    <t>Naknade troškova osobama izvan radnog odnosa</t>
  </si>
  <si>
    <t>* državni proračun- Ministarstvo</t>
  </si>
  <si>
    <t>Tekuće pomoći od izvanproračunskog korisnika temeljem prijenosa EU sredstava (HZZ pripravništvo)</t>
  </si>
  <si>
    <t>63814</t>
  </si>
  <si>
    <t>Pomoći od izvanproračunskog korisnika temeljem prijenosa EU sredstava (HZZ pripravništvo)</t>
  </si>
  <si>
    <t>Plan za 2020.</t>
  </si>
  <si>
    <t>Pokrivanje manjka iz 2019. godine</t>
  </si>
  <si>
    <t>Ostali prihodi</t>
  </si>
  <si>
    <t>Prihodi od pozitivnih tečajnih razlika</t>
  </si>
  <si>
    <t>Vlastiti prihodi 65264, 66151, 64151, 68311</t>
  </si>
  <si>
    <t>v.d. ravnateljica:</t>
  </si>
  <si>
    <t>Povećanje/smanjenje</t>
  </si>
  <si>
    <t>Pomoći pror.koris.iz proračuna koji im nije nadležan-OPĆINA CERNA</t>
  </si>
  <si>
    <r>
      <t>prihoda i primitaka</t>
    </r>
    <r>
      <rPr>
        <b/>
        <vertAlign val="superscript"/>
        <sz val="11"/>
        <rFont val="Times New Roman"/>
        <family val="1"/>
        <charset val="238"/>
      </rPr>
      <t xml:space="preserve"> *2 </t>
    </r>
    <r>
      <rPr>
        <b/>
        <sz val="1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</si>
  <si>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Times New Roman"/>
        <family val="1"/>
        <charset val="238"/>
      </rPr>
      <t>*1</t>
    </r>
  </si>
  <si>
    <t xml:space="preserve">(Dinka Peti, mag.mus.) </t>
  </si>
  <si>
    <t>Plan od 09.07.2020.</t>
  </si>
  <si>
    <t xml:space="preserve">    (Dinka Peti, mag.mus.) </t>
  </si>
  <si>
    <t>II. IZMJENA I DOPUNA FINANCIJSKOG PLANA ZA 2020. GODINU</t>
  </si>
  <si>
    <t>Vinkovci, prosinac 2020.g.</t>
  </si>
  <si>
    <t>i</t>
  </si>
  <si>
    <t xml:space="preserve">II. IZMJENA I DOPUNA FINANCIJSKOG PLANA ZA 2020. GODINU S PREGLEDOM PROJEKCIJA ZA 2021. I 2022. </t>
  </si>
  <si>
    <t xml:space="preserve">II. IZMJENE I DOPUNE FINANCIJSKOG PLANA - Prihodi i primici za 2020. </t>
  </si>
  <si>
    <t>Naknade građanima</t>
  </si>
  <si>
    <t>Ostale naknade građ.</t>
  </si>
  <si>
    <t>Prihodi od prodaje imovine</t>
  </si>
  <si>
    <t>Ostale naknade građanima iz proračuna</t>
  </si>
  <si>
    <t>Ostale naknade iz proračuna u naravi</t>
  </si>
  <si>
    <t>Pomoći pror.koris.iz proračuna koji im nije nadležan-Ministarsvo (knjige)</t>
  </si>
  <si>
    <t>Izmjene od 22.12.2020.</t>
  </si>
  <si>
    <t>Datum: 22.12.2020.</t>
  </si>
  <si>
    <t>Plan od 22.12.2020.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</si>
</sst>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4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6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8"/>
      <name val="Times New Roman"/>
      <family val="1"/>
      <charset val="238"/>
    </font>
    <font>
      <b/>
      <sz val="18"/>
      <name val="Times New Roman"/>
      <family val="1"/>
      <charset val="238"/>
    </font>
    <font>
      <sz val="18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Times New Roman"/>
      <family val="1"/>
    </font>
    <font>
      <i/>
      <sz val="14"/>
      <name val="Arial"/>
      <family val="2"/>
      <charset val="238"/>
    </font>
    <font>
      <sz val="16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8"/>
      <name val="Arial"/>
      <family val="2"/>
      <charset val="238"/>
    </font>
    <font>
      <sz val="18"/>
      <name val="Arial"/>
      <family val="2"/>
      <charset val="238"/>
    </font>
    <font>
      <sz val="18"/>
      <name val="Times New Roman"/>
      <family val="1"/>
    </font>
    <font>
      <i/>
      <sz val="18"/>
      <name val="Arial"/>
      <family val="2"/>
      <charset val="238"/>
    </font>
    <font>
      <b/>
      <sz val="22"/>
      <name val="Times New Roman"/>
      <family val="1"/>
      <charset val="238"/>
    </font>
    <font>
      <sz val="22"/>
      <name val="Times New Roman"/>
      <family val="1"/>
      <charset val="238"/>
    </font>
    <font>
      <i/>
      <sz val="22"/>
      <name val="Times New Roman"/>
      <family val="1"/>
      <charset val="238"/>
    </font>
    <font>
      <sz val="22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43" fontId="5" fillId="0" borderId="0" applyFont="0" applyFill="0" applyBorder="0" applyAlignment="0" applyProtection="0"/>
    <xf numFmtId="0" fontId="1" fillId="0" borderId="0"/>
  </cellStyleXfs>
  <cellXfs count="364">
    <xf numFmtId="0" fontId="0" fillId="0" borderId="0" xfId="0"/>
    <xf numFmtId="0" fontId="1" fillId="0" borderId="0" xfId="1"/>
    <xf numFmtId="0" fontId="2" fillId="0" borderId="0" xfId="1" applyFont="1" applyAlignment="1">
      <alignment horizontal="right"/>
    </xf>
    <xf numFmtId="0" fontId="4" fillId="4" borderId="1" xfId="1" applyFont="1" applyFill="1" applyBorder="1"/>
    <xf numFmtId="4" fontId="4" fillId="4" borderId="1" xfId="1" applyNumberFormat="1" applyFont="1" applyFill="1" applyBorder="1" applyAlignment="1">
      <alignment horizontal="right"/>
    </xf>
    <xf numFmtId="3" fontId="4" fillId="4" borderId="1" xfId="1" applyNumberFormat="1" applyFont="1" applyFill="1" applyBorder="1" applyAlignment="1">
      <alignment horizontal="right"/>
    </xf>
    <xf numFmtId="4" fontId="4" fillId="4" borderId="20" xfId="1" applyNumberFormat="1" applyFont="1" applyFill="1" applyBorder="1" applyAlignment="1">
      <alignment horizontal="right"/>
    </xf>
    <xf numFmtId="4" fontId="4" fillId="4" borderId="5" xfId="1" applyNumberFormat="1" applyFont="1" applyFill="1" applyBorder="1" applyAlignment="1">
      <alignment horizontal="right" wrapText="1"/>
    </xf>
    <xf numFmtId="4" fontId="4" fillId="4" borderId="34" xfId="1" applyNumberFormat="1" applyFont="1" applyFill="1" applyBorder="1" applyAlignment="1">
      <alignment horizontal="right" wrapText="1"/>
    </xf>
    <xf numFmtId="49" fontId="4" fillId="4" borderId="1" xfId="1" applyNumberFormat="1" applyFont="1" applyFill="1" applyBorder="1" applyAlignment="1">
      <alignment horizontal="right" wrapText="1"/>
    </xf>
    <xf numFmtId="4" fontId="4" fillId="4" borderId="1" xfId="1" applyNumberFormat="1" applyFont="1" applyFill="1" applyBorder="1" applyAlignment="1">
      <alignment horizontal="right" wrapText="1"/>
    </xf>
    <xf numFmtId="4" fontId="4" fillId="4" borderId="20" xfId="1" applyNumberFormat="1" applyFont="1" applyFill="1" applyBorder="1" applyAlignment="1">
      <alignment horizontal="right" wrapText="1"/>
    </xf>
    <xf numFmtId="3" fontId="4" fillId="2" borderId="2" xfId="1" applyNumberFormat="1" applyFont="1" applyFill="1" applyBorder="1" applyAlignment="1">
      <alignment horizontal="left"/>
    </xf>
    <xf numFmtId="0" fontId="10" fillId="2" borderId="2" xfId="1" applyNumberFormat="1" applyFont="1" applyFill="1" applyBorder="1" applyAlignment="1">
      <alignment horizontal="left"/>
    </xf>
    <xf numFmtId="0" fontId="7" fillId="7" borderId="36" xfId="1" applyFont="1" applyFill="1" applyBorder="1" applyAlignment="1">
      <alignment wrapText="1"/>
    </xf>
    <xf numFmtId="0" fontId="11" fillId="7" borderId="24" xfId="1" applyFont="1" applyFill="1" applyBorder="1"/>
    <xf numFmtId="4" fontId="7" fillId="7" borderId="24" xfId="1" applyNumberFormat="1" applyFont="1" applyFill="1" applyBorder="1"/>
    <xf numFmtId="4" fontId="7" fillId="7" borderId="38" xfId="1" applyNumberFormat="1" applyFont="1" applyFill="1" applyBorder="1"/>
    <xf numFmtId="0" fontId="7" fillId="6" borderId="6" xfId="1" applyFont="1" applyFill="1" applyBorder="1" applyAlignment="1">
      <alignment wrapText="1"/>
    </xf>
    <xf numFmtId="0" fontId="11" fillId="6" borderId="7" xfId="1" applyFont="1" applyFill="1" applyBorder="1"/>
    <xf numFmtId="4" fontId="7" fillId="6" borderId="18" xfId="1" applyNumberFormat="1" applyFont="1" applyFill="1" applyBorder="1"/>
    <xf numFmtId="4" fontId="7" fillId="6" borderId="42" xfId="1" applyNumberFormat="1" applyFont="1" applyFill="1" applyBorder="1"/>
    <xf numFmtId="0" fontId="7" fillId="0" borderId="22" xfId="1" applyFont="1" applyBorder="1" applyAlignment="1">
      <alignment wrapText="1"/>
    </xf>
    <xf numFmtId="0" fontId="11" fillId="0" borderId="0" xfId="1" applyFont="1" applyBorder="1"/>
    <xf numFmtId="3" fontId="7" fillId="0" borderId="0" xfId="1" applyNumberFormat="1" applyFont="1" applyBorder="1"/>
    <xf numFmtId="3" fontId="7" fillId="0" borderId="49" xfId="1" applyNumberFormat="1" applyFont="1" applyBorder="1"/>
    <xf numFmtId="0" fontId="12" fillId="7" borderId="36" xfId="1" applyNumberFormat="1" applyFont="1" applyFill="1" applyBorder="1" applyAlignment="1">
      <alignment horizontal="left" wrapText="1"/>
    </xf>
    <xf numFmtId="0" fontId="12" fillId="7" borderId="37" xfId="1" applyNumberFormat="1" applyFont="1" applyFill="1" applyBorder="1" applyAlignment="1">
      <alignment horizontal="left" wrapText="1"/>
    </xf>
    <xf numFmtId="4" fontId="12" fillId="7" borderId="24" xfId="1" applyNumberFormat="1" applyFont="1" applyFill="1" applyBorder="1" applyAlignment="1">
      <alignment horizontal="right" wrapText="1"/>
    </xf>
    <xf numFmtId="4" fontId="12" fillId="7" borderId="38" xfId="1" applyNumberFormat="1" applyFont="1" applyFill="1" applyBorder="1" applyAlignment="1">
      <alignment horizontal="right" wrapText="1"/>
    </xf>
    <xf numFmtId="0" fontId="7" fillId="2" borderId="36" xfId="1" applyNumberFormat="1" applyFont="1" applyFill="1" applyBorder="1" applyAlignment="1">
      <alignment horizontal="left"/>
    </xf>
    <xf numFmtId="3" fontId="7" fillId="2" borderId="24" xfId="1" applyNumberFormat="1" applyFont="1" applyFill="1" applyBorder="1" applyAlignment="1">
      <alignment horizontal="right"/>
    </xf>
    <xf numFmtId="4" fontId="7" fillId="2" borderId="24" xfId="1" applyNumberFormat="1" applyFont="1" applyFill="1" applyBorder="1" applyAlignment="1">
      <alignment horizontal="right"/>
    </xf>
    <xf numFmtId="4" fontId="7" fillId="2" borderId="38" xfId="1" applyNumberFormat="1" applyFont="1" applyFill="1" applyBorder="1" applyAlignment="1">
      <alignment horizontal="right"/>
    </xf>
    <xf numFmtId="0" fontId="13" fillId="2" borderId="8" xfId="1" applyNumberFormat="1" applyFont="1" applyFill="1" applyBorder="1"/>
    <xf numFmtId="0" fontId="13" fillId="4" borderId="9" xfId="1" applyNumberFormat="1" applyFont="1" applyFill="1" applyBorder="1" applyAlignment="1">
      <alignment horizontal="right"/>
    </xf>
    <xf numFmtId="0" fontId="13" fillId="2" borderId="2" xfId="1" applyNumberFormat="1" applyFont="1" applyFill="1" applyBorder="1"/>
    <xf numFmtId="0" fontId="13" fillId="4" borderId="1" xfId="1" applyNumberFormat="1" applyFont="1" applyFill="1" applyBorder="1" applyAlignment="1">
      <alignment horizontal="right"/>
    </xf>
    <xf numFmtId="4" fontId="13" fillId="4" borderId="1" xfId="1" applyNumberFormat="1" applyFont="1" applyFill="1" applyBorder="1" applyAlignment="1">
      <alignment horizontal="right"/>
    </xf>
    <xf numFmtId="4" fontId="13" fillId="4" borderId="20" xfId="1" applyNumberFormat="1" applyFont="1" applyFill="1" applyBorder="1" applyAlignment="1">
      <alignment horizontal="right"/>
    </xf>
    <xf numFmtId="0" fontId="13" fillId="2" borderId="3" xfId="1" applyNumberFormat="1" applyFont="1" applyFill="1" applyBorder="1"/>
    <xf numFmtId="0" fontId="13" fillId="4" borderId="31" xfId="1" applyNumberFormat="1" applyFont="1" applyFill="1" applyBorder="1" applyAlignment="1">
      <alignment horizontal="right"/>
    </xf>
    <xf numFmtId="0" fontId="13" fillId="2" borderId="2" xfId="1" applyNumberFormat="1" applyFont="1" applyFill="1" applyBorder="1" applyAlignment="1">
      <alignment shrinkToFit="1"/>
    </xf>
    <xf numFmtId="0" fontId="13" fillId="2" borderId="12" xfId="1" applyNumberFormat="1" applyFont="1" applyFill="1" applyBorder="1"/>
    <xf numFmtId="0" fontId="11" fillId="4" borderId="23" xfId="1" applyFont="1" applyFill="1" applyBorder="1"/>
    <xf numFmtId="0" fontId="4" fillId="2" borderId="33" xfId="0" applyNumberFormat="1" applyFont="1" applyFill="1" applyBorder="1" applyAlignment="1">
      <alignment horizontal="left" wrapText="1"/>
    </xf>
    <xf numFmtId="0" fontId="7" fillId="2" borderId="46" xfId="1" applyNumberFormat="1" applyFont="1" applyFill="1" applyBorder="1" applyAlignment="1">
      <alignment horizontal="right" wrapText="1"/>
    </xf>
    <xf numFmtId="4" fontId="12" fillId="2" borderId="5" xfId="1" applyNumberFormat="1" applyFont="1" applyFill="1" applyBorder="1" applyAlignment="1">
      <alignment horizontal="right" wrapText="1"/>
    </xf>
    <xf numFmtId="4" fontId="12" fillId="2" borderId="34" xfId="1" applyNumberFormat="1" applyFont="1" applyFill="1" applyBorder="1" applyAlignment="1">
      <alignment horizontal="right" wrapText="1"/>
    </xf>
    <xf numFmtId="0" fontId="4" fillId="2" borderId="47" xfId="0" applyNumberFormat="1" applyFont="1" applyFill="1" applyBorder="1" applyAlignment="1">
      <alignment horizontal="left"/>
    </xf>
    <xf numFmtId="0" fontId="13" fillId="4" borderId="18" xfId="1" applyNumberFormat="1" applyFont="1" applyFill="1" applyBorder="1" applyAlignment="1">
      <alignment horizontal="right" wrapText="1"/>
    </xf>
    <xf numFmtId="0" fontId="13" fillId="4" borderId="10" xfId="1" applyNumberFormat="1" applyFont="1" applyFill="1" applyBorder="1" applyAlignment="1">
      <alignment horizontal="right"/>
    </xf>
    <xf numFmtId="0" fontId="13" fillId="4" borderId="11" xfId="1" applyNumberFormat="1" applyFont="1" applyFill="1" applyBorder="1" applyAlignment="1">
      <alignment horizontal="right"/>
    </xf>
    <xf numFmtId="0" fontId="11" fillId="2" borderId="13" xfId="1" applyFont="1" applyFill="1" applyBorder="1"/>
    <xf numFmtId="0" fontId="11" fillId="4" borderId="14" xfId="1" applyFont="1" applyFill="1" applyBorder="1"/>
    <xf numFmtId="4" fontId="13" fillId="4" borderId="14" xfId="1" applyNumberFormat="1" applyFont="1" applyFill="1" applyBorder="1" applyAlignment="1">
      <alignment horizontal="right"/>
    </xf>
    <xf numFmtId="4" fontId="13" fillId="4" borderId="17" xfId="1" applyNumberFormat="1" applyFont="1" applyFill="1" applyBorder="1" applyAlignment="1">
      <alignment horizontal="right"/>
    </xf>
    <xf numFmtId="0" fontId="12" fillId="6" borderId="15" xfId="1" applyFont="1" applyFill="1" applyBorder="1"/>
    <xf numFmtId="0" fontId="12" fillId="6" borderId="16" xfId="1" applyFont="1" applyFill="1" applyBorder="1"/>
    <xf numFmtId="4" fontId="12" fillId="6" borderId="24" xfId="1" applyNumberFormat="1" applyFont="1" applyFill="1" applyBorder="1"/>
    <xf numFmtId="4" fontId="12" fillId="6" borderId="38" xfId="1" applyNumberFormat="1" applyFont="1" applyFill="1" applyBorder="1"/>
    <xf numFmtId="4" fontId="4" fillId="4" borderId="31" xfId="1" applyNumberFormat="1" applyFont="1" applyFill="1" applyBorder="1" applyAlignment="1">
      <alignment horizontal="right"/>
    </xf>
    <xf numFmtId="4" fontId="4" fillId="4" borderId="35" xfId="1" applyNumberFormat="1" applyFont="1" applyFill="1" applyBorder="1" applyAlignment="1">
      <alignment horizontal="right"/>
    </xf>
    <xf numFmtId="0" fontId="7" fillId="7" borderId="6" xfId="1" applyFont="1" applyFill="1" applyBorder="1" applyAlignment="1">
      <alignment horizontal="center" wrapText="1"/>
    </xf>
    <xf numFmtId="0" fontId="11" fillId="7" borderId="36" xfId="1" applyFont="1" applyFill="1" applyBorder="1"/>
    <xf numFmtId="4" fontId="4" fillId="4" borderId="9" xfId="1" applyNumberFormat="1" applyFont="1" applyFill="1" applyBorder="1" applyAlignment="1">
      <alignment horizontal="right"/>
    </xf>
    <xf numFmtId="4" fontId="4" fillId="4" borderId="19" xfId="1" applyNumberFormat="1" applyFont="1" applyFill="1" applyBorder="1" applyAlignment="1">
      <alignment horizontal="right"/>
    </xf>
    <xf numFmtId="4" fontId="4" fillId="4" borderId="1" xfId="1" applyNumberFormat="1" applyFont="1" applyFill="1" applyBorder="1" applyAlignment="1">
      <alignment horizontal="right" shrinkToFit="1"/>
    </xf>
    <xf numFmtId="4" fontId="4" fillId="4" borderId="20" xfId="1" applyNumberFormat="1" applyFont="1" applyFill="1" applyBorder="1" applyAlignment="1">
      <alignment horizontal="right" shrinkToFit="1"/>
    </xf>
    <xf numFmtId="4" fontId="4" fillId="4" borderId="23" xfId="1" applyNumberFormat="1" applyFont="1" applyFill="1" applyBorder="1" applyAlignment="1">
      <alignment horizontal="right"/>
    </xf>
    <xf numFmtId="4" fontId="4" fillId="4" borderId="43" xfId="1" applyNumberFormat="1" applyFont="1" applyFill="1" applyBorder="1" applyAlignment="1">
      <alignment horizontal="right"/>
    </xf>
    <xf numFmtId="4" fontId="4" fillId="4" borderId="4" xfId="1" applyNumberFormat="1" applyFont="1" applyFill="1" applyBorder="1" applyAlignment="1">
      <alignment horizontal="right" wrapText="1"/>
    </xf>
    <xf numFmtId="4" fontId="4" fillId="4" borderId="48" xfId="1" applyNumberFormat="1" applyFont="1" applyFill="1" applyBorder="1" applyAlignment="1">
      <alignment horizontal="right" wrapText="1"/>
    </xf>
    <xf numFmtId="0" fontId="8" fillId="8" borderId="39" xfId="1" applyFont="1" applyFill="1" applyBorder="1"/>
    <xf numFmtId="49" fontId="9" fillId="8" borderId="29" xfId="1" applyNumberFormat="1" applyFont="1" applyFill="1" applyBorder="1" applyAlignment="1">
      <alignment horizontal="center" wrapText="1"/>
    </xf>
    <xf numFmtId="1" fontId="4" fillId="4" borderId="1" xfId="1" applyNumberFormat="1" applyFont="1" applyFill="1" applyBorder="1" applyAlignment="1">
      <alignment horizontal="right"/>
    </xf>
    <xf numFmtId="3" fontId="12" fillId="0" borderId="0" xfId="0" applyNumberFormat="1" applyFont="1"/>
    <xf numFmtId="49" fontId="12" fillId="8" borderId="25" xfId="1" applyNumberFormat="1" applyFont="1" applyFill="1" applyBorder="1" applyAlignment="1">
      <alignment horizontal="center" vertical="center" wrapText="1"/>
    </xf>
    <xf numFmtId="49" fontId="12" fillId="8" borderId="24" xfId="1" applyNumberFormat="1" applyFont="1" applyFill="1" applyBorder="1" applyAlignment="1">
      <alignment horizontal="center" vertical="center" wrapText="1"/>
    </xf>
    <xf numFmtId="0" fontId="15" fillId="5" borderId="0" xfId="0" applyNumberFormat="1" applyFont="1" applyFill="1" applyBorder="1" applyAlignment="1">
      <alignment horizontal="center"/>
    </xf>
    <xf numFmtId="3" fontId="10" fillId="0" borderId="0" xfId="0" applyNumberFormat="1" applyFont="1"/>
    <xf numFmtId="0" fontId="17" fillId="0" borderId="0" xfId="0" applyFont="1"/>
    <xf numFmtId="3" fontId="12" fillId="0" borderId="27" xfId="0" quotePrefix="1" applyNumberFormat="1" applyFont="1" applyBorder="1" applyAlignment="1">
      <alignment horizontal="left"/>
    </xf>
    <xf numFmtId="3" fontId="10" fillId="0" borderId="0" xfId="0" applyNumberFormat="1" applyFont="1" applyBorder="1"/>
    <xf numFmtId="3" fontId="10" fillId="0" borderId="0" xfId="0" applyNumberFormat="1" applyFont="1" applyBorder="1" applyAlignment="1">
      <alignment wrapText="1"/>
    </xf>
    <xf numFmtId="3" fontId="8" fillId="0" borderId="0" xfId="0" applyNumberFormat="1" applyFont="1" applyAlignment="1">
      <alignment horizontal="left"/>
    </xf>
    <xf numFmtId="3" fontId="8" fillId="0" borderId="0" xfId="0" applyNumberFormat="1" applyFont="1" applyAlignment="1">
      <alignment wrapText="1"/>
    </xf>
    <xf numFmtId="3" fontId="12" fillId="0" borderId="0" xfId="0" quotePrefix="1" applyNumberFormat="1" applyFont="1" applyAlignment="1">
      <alignment horizontal="left"/>
    </xf>
    <xf numFmtId="3" fontId="18" fillId="6" borderId="33" xfId="0" applyNumberFormat="1" applyFont="1" applyFill="1" applyBorder="1" applyAlignment="1">
      <alignment horizontal="center" vertical="center"/>
    </xf>
    <xf numFmtId="3" fontId="7" fillId="6" borderId="5" xfId="0" applyNumberFormat="1" applyFont="1" applyFill="1" applyBorder="1" applyAlignment="1">
      <alignment horizontal="center" vertical="center"/>
    </xf>
    <xf numFmtId="3" fontId="7" fillId="6" borderId="34" xfId="0" applyNumberFormat="1" applyFont="1" applyFill="1" applyBorder="1" applyAlignment="1">
      <alignment horizontal="center" vertical="center"/>
    </xf>
    <xf numFmtId="3" fontId="7" fillId="4" borderId="0" xfId="0" applyNumberFormat="1" applyFont="1" applyFill="1" applyBorder="1" applyAlignment="1">
      <alignment horizontal="center" vertical="center"/>
    </xf>
    <xf numFmtId="3" fontId="10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Alignment="1">
      <alignment horizontal="center" vertical="center"/>
    </xf>
    <xf numFmtId="3" fontId="7" fillId="0" borderId="2" xfId="0" applyNumberFormat="1" applyFont="1" applyBorder="1" applyAlignment="1">
      <alignment horizontal="center" wrapText="1"/>
    </xf>
    <xf numFmtId="4" fontId="7" fillId="3" borderId="21" xfId="3" applyNumberFormat="1" applyFont="1" applyFill="1" applyBorder="1" applyAlignment="1">
      <alignment horizontal="right"/>
    </xf>
    <xf numFmtId="4" fontId="7" fillId="3" borderId="1" xfId="3" applyNumberFormat="1" applyFont="1" applyFill="1" applyBorder="1" applyAlignment="1">
      <alignment horizontal="right"/>
    </xf>
    <xf numFmtId="4" fontId="7" fillId="3" borderId="20" xfId="3" applyNumberFormat="1" applyFont="1" applyFill="1" applyBorder="1" applyAlignment="1">
      <alignment horizontal="right"/>
    </xf>
    <xf numFmtId="4" fontId="7" fillId="4" borderId="0" xfId="3" applyNumberFormat="1" applyFont="1" applyFill="1" applyBorder="1" applyAlignment="1">
      <alignment horizontal="right"/>
    </xf>
    <xf numFmtId="3" fontId="19" fillId="0" borderId="0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 wrapText="1"/>
    </xf>
    <xf numFmtId="3" fontId="7" fillId="0" borderId="2" xfId="0" applyNumberFormat="1" applyFont="1" applyBorder="1" applyAlignment="1">
      <alignment horizontal="center"/>
    </xf>
    <xf numFmtId="0" fontId="7" fillId="0" borderId="2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 wrapText="1"/>
    </xf>
    <xf numFmtId="43" fontId="10" fillId="0" borderId="0" xfId="3" applyFont="1" applyBorder="1"/>
    <xf numFmtId="3" fontId="7" fillId="6" borderId="13" xfId="0" applyNumberFormat="1" applyFont="1" applyFill="1" applyBorder="1" applyAlignment="1">
      <alignment horizontal="center"/>
    </xf>
    <xf numFmtId="4" fontId="7" fillId="6" borderId="45" xfId="0" applyNumberFormat="1" applyFont="1" applyFill="1" applyBorder="1"/>
    <xf numFmtId="4" fontId="7" fillId="6" borderId="14" xfId="0" applyNumberFormat="1" applyFont="1" applyFill="1" applyBorder="1"/>
    <xf numFmtId="4" fontId="7" fillId="6" borderId="17" xfId="0" applyNumberFormat="1" applyFont="1" applyFill="1" applyBorder="1"/>
    <xf numFmtId="4" fontId="7" fillId="4" borderId="0" xfId="0" applyNumberFormat="1" applyFont="1" applyFill="1" applyBorder="1"/>
    <xf numFmtId="43" fontId="12" fillId="0" borderId="0" xfId="3" applyFont="1" applyBorder="1"/>
    <xf numFmtId="3" fontId="7" fillId="4" borderId="28" xfId="0" applyNumberFormat="1" applyFont="1" applyFill="1" applyBorder="1" applyAlignment="1">
      <alignment horizontal="center" wrapText="1"/>
    </xf>
    <xf numFmtId="4" fontId="7" fillId="4" borderId="44" xfId="0" applyNumberFormat="1" applyFont="1" applyFill="1" applyBorder="1"/>
    <xf numFmtId="3" fontId="10" fillId="4" borderId="0" xfId="0" applyNumberFormat="1" applyFont="1" applyFill="1"/>
    <xf numFmtId="43" fontId="12" fillId="4" borderId="0" xfId="3" applyFont="1" applyFill="1" applyBorder="1"/>
    <xf numFmtId="0" fontId="17" fillId="4" borderId="0" xfId="0" applyFont="1" applyFill="1"/>
    <xf numFmtId="3" fontId="8" fillId="6" borderId="36" xfId="0" applyNumberFormat="1" applyFont="1" applyFill="1" applyBorder="1" applyAlignment="1">
      <alignment horizontal="center"/>
    </xf>
    <xf numFmtId="4" fontId="8" fillId="6" borderId="38" xfId="0" applyNumberFormat="1" applyFont="1" applyFill="1" applyBorder="1"/>
    <xf numFmtId="4" fontId="8" fillId="4" borderId="0" xfId="0" applyNumberFormat="1" applyFont="1" applyFill="1" applyBorder="1"/>
    <xf numFmtId="3" fontId="20" fillId="4" borderId="0" xfId="0" applyNumberFormat="1" applyFont="1" applyFill="1" applyBorder="1" applyAlignment="1">
      <alignment horizontal="center"/>
    </xf>
    <xf numFmtId="4" fontId="20" fillId="4" borderId="0" xfId="0" applyNumberFormat="1" applyFont="1" applyFill="1" applyBorder="1"/>
    <xf numFmtId="0" fontId="10" fillId="0" borderId="0" xfId="0" applyNumberFormat="1" applyFont="1" applyAlignment="1">
      <alignment horizontal="left"/>
    </xf>
    <xf numFmtId="1" fontId="10" fillId="0" borderId="0" xfId="0" applyNumberFormat="1" applyFont="1"/>
    <xf numFmtId="3" fontId="10" fillId="0" borderId="0" xfId="0" applyNumberFormat="1" applyFont="1" applyAlignment="1">
      <alignment horizontal="right"/>
    </xf>
    <xf numFmtId="0" fontId="10" fillId="0" borderId="0" xfId="0" applyNumberFormat="1" applyFont="1" applyAlignment="1">
      <alignment horizontal="center"/>
    </xf>
    <xf numFmtId="0" fontId="10" fillId="0" borderId="0" xfId="0" applyNumberFormat="1" applyFont="1"/>
    <xf numFmtId="3" fontId="10" fillId="0" borderId="0" xfId="0" applyNumberFormat="1" applyFont="1" applyAlignment="1">
      <alignment wrapText="1"/>
    </xf>
    <xf numFmtId="3" fontId="7" fillId="0" borderId="0" xfId="0" quotePrefix="1" applyNumberFormat="1" applyFont="1" applyFill="1" applyBorder="1" applyAlignment="1">
      <alignment horizontal="left"/>
    </xf>
    <xf numFmtId="3" fontId="7" fillId="0" borderId="0" xfId="0" applyNumberFormat="1" applyFont="1" applyBorder="1"/>
    <xf numFmtId="3" fontId="4" fillId="0" borderId="0" xfId="0" applyNumberFormat="1" applyFont="1"/>
    <xf numFmtId="3" fontId="7" fillId="0" borderId="0" xfId="0" applyNumberFormat="1" applyFont="1"/>
    <xf numFmtId="0" fontId="7" fillId="6" borderId="36" xfId="0" quotePrefix="1" applyNumberFormat="1" applyFont="1" applyFill="1" applyBorder="1" applyAlignment="1">
      <alignment horizontal="center" vertical="center" wrapText="1"/>
    </xf>
    <xf numFmtId="0" fontId="7" fillId="6" borderId="24" xfId="0" applyNumberFormat="1" applyFont="1" applyFill="1" applyBorder="1" applyAlignment="1">
      <alignment horizontal="center" vertical="center" wrapText="1"/>
    </xf>
    <xf numFmtId="3" fontId="7" fillId="6" borderId="24" xfId="0" applyNumberFormat="1" applyFont="1" applyFill="1" applyBorder="1" applyAlignment="1">
      <alignment horizontal="center" vertical="center" wrapText="1"/>
    </xf>
    <xf numFmtId="3" fontId="7" fillId="6" borderId="38" xfId="0" applyNumberFormat="1" applyFont="1" applyFill="1" applyBorder="1" applyAlignment="1">
      <alignment horizontal="center" vertical="center" wrapText="1"/>
    </xf>
    <xf numFmtId="3" fontId="21" fillId="4" borderId="0" xfId="0" applyNumberFormat="1" applyFont="1" applyFill="1" applyBorder="1" applyAlignment="1">
      <alignment horizontal="center" vertical="center" wrapText="1"/>
    </xf>
    <xf numFmtId="0" fontId="7" fillId="3" borderId="36" xfId="0" applyNumberFormat="1" applyFont="1" applyFill="1" applyBorder="1" applyAlignment="1">
      <alignment horizontal="center"/>
    </xf>
    <xf numFmtId="0" fontId="7" fillId="3" borderId="24" xfId="0" applyNumberFormat="1" applyFont="1" applyFill="1" applyBorder="1" applyAlignment="1">
      <alignment horizontal="center"/>
    </xf>
    <xf numFmtId="4" fontId="7" fillId="3" borderId="24" xfId="0" applyNumberFormat="1" applyFont="1" applyFill="1" applyBorder="1"/>
    <xf numFmtId="4" fontId="7" fillId="3" borderId="38" xfId="0" applyNumberFormat="1" applyFont="1" applyFill="1" applyBorder="1"/>
    <xf numFmtId="0" fontId="4" fillId="0" borderId="8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4" fontId="4" fillId="0" borderId="9" xfId="0" applyNumberFormat="1" applyFont="1" applyBorder="1"/>
    <xf numFmtId="4" fontId="4" fillId="4" borderId="9" xfId="0" applyNumberFormat="1" applyFont="1" applyFill="1" applyBorder="1" applyAlignment="1">
      <alignment horizontal="right"/>
    </xf>
    <xf numFmtId="4" fontId="4" fillId="4" borderId="9" xfId="0" applyNumberFormat="1" applyFont="1" applyFill="1" applyBorder="1"/>
    <xf numFmtId="4" fontId="7" fillId="4" borderId="19" xfId="0" applyNumberFormat="1" applyFont="1" applyFill="1" applyBorder="1"/>
    <xf numFmtId="0" fontId="4" fillId="0" borderId="2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" fontId="4" fillId="4" borderId="1" xfId="0" applyNumberFormat="1" applyFont="1" applyFill="1" applyBorder="1"/>
    <xf numFmtId="4" fontId="4" fillId="0" borderId="1" xfId="0" applyNumberFormat="1" applyFont="1" applyBorder="1"/>
    <xf numFmtId="4" fontId="7" fillId="4" borderId="20" xfId="0" applyNumberFormat="1" applyFont="1" applyFill="1" applyBorder="1"/>
    <xf numFmtId="0" fontId="4" fillId="0" borderId="3" xfId="0" applyNumberFormat="1" applyFont="1" applyBorder="1" applyAlignment="1">
      <alignment horizontal="center"/>
    </xf>
    <xf numFmtId="0" fontId="4" fillId="0" borderId="31" xfId="0" applyNumberFormat="1" applyFont="1" applyBorder="1" applyAlignment="1">
      <alignment horizontal="center"/>
    </xf>
    <xf numFmtId="4" fontId="4" fillId="0" borderId="31" xfId="0" applyNumberFormat="1" applyFont="1" applyBorder="1"/>
    <xf numFmtId="4" fontId="4" fillId="4" borderId="31" xfId="0" applyNumberFormat="1" applyFont="1" applyFill="1" applyBorder="1"/>
    <xf numFmtId="4" fontId="7" fillId="4" borderId="35" xfId="0" applyNumberFormat="1" applyFont="1" applyFill="1" applyBorder="1"/>
    <xf numFmtId="0" fontId="4" fillId="0" borderId="9" xfId="0" applyNumberFormat="1" applyFont="1" applyBorder="1" applyAlignment="1">
      <alignment horizontal="center" wrapText="1"/>
    </xf>
    <xf numFmtId="4" fontId="4" fillId="4" borderId="9" xfId="0" applyNumberFormat="1" applyFont="1" applyFill="1" applyBorder="1" applyAlignment="1">
      <alignment wrapText="1"/>
    </xf>
    <xf numFmtId="0" fontId="4" fillId="0" borderId="1" xfId="0" applyNumberFormat="1" applyFont="1" applyBorder="1" applyAlignment="1">
      <alignment horizontal="center" wrapText="1"/>
    </xf>
    <xf numFmtId="4" fontId="4" fillId="4" borderId="1" xfId="0" applyNumberFormat="1" applyFont="1" applyFill="1" applyBorder="1" applyAlignment="1">
      <alignment wrapText="1"/>
    </xf>
    <xf numFmtId="0" fontId="4" fillId="0" borderId="31" xfId="0" applyNumberFormat="1" applyFont="1" applyBorder="1" applyAlignment="1">
      <alignment horizontal="center" wrapText="1"/>
    </xf>
    <xf numFmtId="4" fontId="4" fillId="4" borderId="31" xfId="0" applyNumberFormat="1" applyFont="1" applyFill="1" applyBorder="1" applyAlignment="1">
      <alignment wrapText="1"/>
    </xf>
    <xf numFmtId="0" fontId="4" fillId="0" borderId="12" xfId="0" applyNumberFormat="1" applyFont="1" applyBorder="1" applyAlignment="1">
      <alignment horizontal="center"/>
    </xf>
    <xf numFmtId="0" fontId="4" fillId="0" borderId="23" xfId="0" applyNumberFormat="1" applyFont="1" applyBorder="1" applyAlignment="1">
      <alignment horizontal="center"/>
    </xf>
    <xf numFmtId="4" fontId="4" fillId="4" borderId="23" xfId="0" applyNumberFormat="1" applyFont="1" applyFill="1" applyBorder="1"/>
    <xf numFmtId="4" fontId="4" fillId="4" borderId="23" xfId="0" applyNumberFormat="1" applyFont="1" applyFill="1" applyBorder="1" applyAlignment="1">
      <alignment wrapText="1"/>
    </xf>
    <xf numFmtId="4" fontId="7" fillId="4" borderId="43" xfId="0" applyNumberFormat="1" applyFont="1" applyFill="1" applyBorder="1"/>
    <xf numFmtId="0" fontId="7" fillId="3" borderId="24" xfId="0" applyNumberFormat="1" applyFont="1" applyFill="1" applyBorder="1" applyAlignment="1">
      <alignment horizontal="center" wrapText="1"/>
    </xf>
    <xf numFmtId="4" fontId="7" fillId="3" borderId="24" xfId="0" applyNumberFormat="1" applyFont="1" applyFill="1" applyBorder="1" applyAlignment="1">
      <alignment wrapText="1"/>
    </xf>
    <xf numFmtId="0" fontId="22" fillId="0" borderId="0" xfId="0" applyFont="1"/>
    <xf numFmtId="0" fontId="7" fillId="3" borderId="24" xfId="0" applyNumberFormat="1" applyFont="1" applyFill="1" applyBorder="1" applyAlignment="1">
      <alignment horizontal="center" wrapText="1" shrinkToFit="1"/>
    </xf>
    <xf numFmtId="0" fontId="4" fillId="0" borderId="8" xfId="0" applyNumberFormat="1" applyFont="1" applyFill="1" applyBorder="1" applyAlignment="1">
      <alignment horizontal="center"/>
    </xf>
    <xf numFmtId="49" fontId="4" fillId="0" borderId="9" xfId="0" applyNumberFormat="1" applyFont="1" applyFill="1" applyBorder="1" applyAlignment="1">
      <alignment horizontal="center" shrinkToFit="1"/>
    </xf>
    <xf numFmtId="49" fontId="4" fillId="0" borderId="1" xfId="0" applyNumberFormat="1" applyFont="1" applyBorder="1" applyAlignment="1">
      <alignment horizontal="center" shrinkToFit="1"/>
    </xf>
    <xf numFmtId="49" fontId="4" fillId="0" borderId="31" xfId="0" applyNumberFormat="1" applyFont="1" applyBorder="1" applyAlignment="1">
      <alignment horizontal="center" shrinkToFit="1"/>
    </xf>
    <xf numFmtId="4" fontId="7" fillId="6" borderId="24" xfId="0" applyNumberFormat="1" applyFont="1" applyFill="1" applyBorder="1"/>
    <xf numFmtId="4" fontId="7" fillId="6" borderId="38" xfId="0" applyNumberFormat="1" applyFont="1" applyFill="1" applyBorder="1"/>
    <xf numFmtId="3" fontId="7" fillId="4" borderId="0" xfId="0" applyNumberFormat="1" applyFont="1" applyFill="1" applyBorder="1"/>
    <xf numFmtId="3" fontId="4" fillId="0" borderId="0" xfId="0" applyNumberFormat="1" applyFont="1" applyBorder="1" applyAlignment="1">
      <alignment wrapText="1"/>
    </xf>
    <xf numFmtId="3" fontId="7" fillId="0" borderId="0" xfId="0" applyNumberFormat="1" applyFont="1" applyBorder="1" applyAlignment="1">
      <alignment horizontal="center" vertical="center"/>
    </xf>
    <xf numFmtId="0" fontId="17" fillId="0" borderId="0" xfId="0" applyFont="1" applyBorder="1"/>
    <xf numFmtId="3" fontId="4" fillId="0" borderId="0" xfId="0" applyNumberFormat="1" applyFont="1" applyBorder="1"/>
    <xf numFmtId="3" fontId="15" fillId="0" borderId="0" xfId="0" quotePrefix="1" applyNumberFormat="1" applyFont="1" applyFill="1" applyBorder="1" applyAlignment="1">
      <alignment horizontal="left"/>
    </xf>
    <xf numFmtId="0" fontId="17" fillId="0" borderId="0" xfId="0" applyFont="1" applyBorder="1" applyAlignment="1">
      <alignment horizontal="center"/>
    </xf>
    <xf numFmtId="0" fontId="12" fillId="0" borderId="0" xfId="0" applyNumberFormat="1" applyFont="1" applyBorder="1" applyAlignment="1">
      <alignment horizontal="center" wrapText="1"/>
    </xf>
    <xf numFmtId="4" fontId="17" fillId="0" borderId="0" xfId="0" applyNumberFormat="1" applyFont="1"/>
    <xf numFmtId="0" fontId="9" fillId="6" borderId="32" xfId="0" applyFont="1" applyFill="1" applyBorder="1"/>
    <xf numFmtId="0" fontId="17" fillId="6" borderId="26" xfId="0" applyFont="1" applyFill="1" applyBorder="1"/>
    <xf numFmtId="0" fontId="7" fillId="1" borderId="30" xfId="0" applyFont="1" applyFill="1" applyBorder="1" applyAlignment="1">
      <alignment horizontal="center"/>
    </xf>
    <xf numFmtId="0" fontId="7" fillId="1" borderId="22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left" wrapText="1"/>
    </xf>
    <xf numFmtId="4" fontId="4" fillId="0" borderId="1" xfId="0" applyNumberFormat="1" applyFont="1" applyFill="1" applyBorder="1"/>
    <xf numFmtId="4" fontId="4" fillId="0" borderId="20" xfId="0" applyNumberFormat="1" applyFont="1" applyFill="1" applyBorder="1"/>
    <xf numFmtId="0" fontId="7" fillId="6" borderId="30" xfId="0" applyFont="1" applyFill="1" applyBorder="1" applyAlignment="1">
      <alignment horizontal="center" wrapText="1"/>
    </xf>
    <xf numFmtId="4" fontId="7" fillId="6" borderId="40" xfId="0" applyNumberFormat="1" applyFont="1" applyFill="1" applyBorder="1" applyAlignment="1">
      <alignment vertical="center"/>
    </xf>
    <xf numFmtId="4" fontId="14" fillId="6" borderId="40" xfId="0" applyNumberFormat="1" applyFont="1" applyFill="1" applyBorder="1" applyAlignment="1">
      <alignment vertical="center"/>
    </xf>
    <xf numFmtId="0" fontId="4" fillId="4" borderId="22" xfId="0" applyFont="1" applyFill="1" applyBorder="1" applyAlignment="1">
      <alignment wrapText="1"/>
    </xf>
    <xf numFmtId="0" fontId="4" fillId="4" borderId="0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0" borderId="0" xfId="0" quotePrefix="1" applyFont="1" applyAlignment="1">
      <alignment wrapText="1"/>
    </xf>
    <xf numFmtId="0" fontId="4" fillId="0" borderId="0" xfId="0" applyFont="1" applyBorder="1"/>
    <xf numFmtId="3" fontId="24" fillId="0" borderId="0" xfId="0" applyNumberFormat="1" applyFont="1"/>
    <xf numFmtId="0" fontId="27" fillId="0" borderId="0" xfId="0" applyFont="1"/>
    <xf numFmtId="0" fontId="4" fillId="6" borderId="28" xfId="0" applyNumberFormat="1" applyFont="1" applyFill="1" applyBorder="1" applyAlignment="1">
      <alignment horizontal="center"/>
    </xf>
    <xf numFmtId="0" fontId="7" fillId="6" borderId="29" xfId="0" quotePrefix="1" applyNumberFormat="1" applyFont="1" applyFill="1" applyBorder="1" applyAlignment="1">
      <alignment horizontal="center" vertical="justify"/>
    </xf>
    <xf numFmtId="4" fontId="7" fillId="6" borderId="29" xfId="0" applyNumberFormat="1" applyFont="1" applyFill="1" applyBorder="1"/>
    <xf numFmtId="3" fontId="10" fillId="0" borderId="0" xfId="0" applyNumberFormat="1" applyFont="1" applyAlignment="1">
      <alignment horizontal="center" vertical="center"/>
    </xf>
    <xf numFmtId="4" fontId="7" fillId="3" borderId="16" xfId="0" applyNumberFormat="1" applyFont="1" applyFill="1" applyBorder="1"/>
    <xf numFmtId="4" fontId="4" fillId="0" borderId="52" xfId="0" applyNumberFormat="1" applyFont="1" applyBorder="1"/>
    <xf numFmtId="4" fontId="4" fillId="0" borderId="21" xfId="0" applyNumberFormat="1" applyFont="1" applyBorder="1"/>
    <xf numFmtId="4" fontId="4" fillId="0" borderId="53" xfId="0" applyNumberFormat="1" applyFont="1" applyBorder="1"/>
    <xf numFmtId="4" fontId="4" fillId="4" borderId="52" xfId="0" applyNumberFormat="1" applyFont="1" applyFill="1" applyBorder="1"/>
    <xf numFmtId="4" fontId="4" fillId="4" borderId="21" xfId="0" applyNumberFormat="1" applyFont="1" applyFill="1" applyBorder="1"/>
    <xf numFmtId="4" fontId="4" fillId="4" borderId="53" xfId="0" applyNumberFormat="1" applyFont="1" applyFill="1" applyBorder="1"/>
    <xf numFmtId="4" fontId="4" fillId="4" borderId="54" xfId="0" applyNumberFormat="1" applyFont="1" applyFill="1" applyBorder="1"/>
    <xf numFmtId="4" fontId="7" fillId="6" borderId="16" xfId="0" applyNumberFormat="1" applyFont="1" applyFill="1" applyBorder="1"/>
    <xf numFmtId="49" fontId="12" fillId="8" borderId="40" xfId="1" applyNumberFormat="1" applyFont="1" applyFill="1" applyBorder="1" applyAlignment="1">
      <alignment horizontal="center" vertical="center" wrapText="1"/>
    </xf>
    <xf numFmtId="49" fontId="12" fillId="8" borderId="29" xfId="1" applyNumberFormat="1" applyFont="1" applyFill="1" applyBorder="1" applyAlignment="1">
      <alignment horizontal="center" vertical="center" wrapText="1"/>
    </xf>
    <xf numFmtId="3" fontId="7" fillId="7" borderId="22" xfId="1" applyNumberFormat="1" applyFont="1" applyFill="1" applyBorder="1" applyAlignment="1">
      <alignment horizontal="center"/>
    </xf>
    <xf numFmtId="3" fontId="7" fillId="7" borderId="47" xfId="1" applyNumberFormat="1" applyFont="1" applyFill="1" applyBorder="1" applyAlignment="1">
      <alignment horizontal="right"/>
    </xf>
    <xf numFmtId="4" fontId="7" fillId="7" borderId="18" xfId="1" applyNumberFormat="1" applyFont="1" applyFill="1" applyBorder="1" applyAlignment="1">
      <alignment horizontal="right"/>
    </xf>
    <xf numFmtId="4" fontId="7" fillId="7" borderId="48" xfId="1" applyNumberFormat="1" applyFont="1" applyFill="1" applyBorder="1" applyAlignment="1">
      <alignment horizontal="right" wrapText="1"/>
    </xf>
    <xf numFmtId="0" fontId="4" fillId="2" borderId="33" xfId="1" applyFont="1" applyFill="1" applyBorder="1"/>
    <xf numFmtId="49" fontId="4" fillId="4" borderId="5" xfId="1" applyNumberFormat="1" applyFont="1" applyFill="1" applyBorder="1" applyAlignment="1">
      <alignment horizontal="right" wrapText="1"/>
    </xf>
    <xf numFmtId="0" fontId="4" fillId="2" borderId="2" xfId="1" applyFont="1" applyFill="1" applyBorder="1"/>
    <xf numFmtId="0" fontId="4" fillId="2" borderId="2" xfId="1" applyFont="1" applyFill="1" applyBorder="1" applyAlignment="1">
      <alignment wrapText="1"/>
    </xf>
    <xf numFmtId="3" fontId="4" fillId="2" borderId="13" xfId="1" applyNumberFormat="1" applyFont="1" applyFill="1" applyBorder="1" applyAlignment="1">
      <alignment horizontal="left"/>
    </xf>
    <xf numFmtId="3" fontId="4" fillId="4" borderId="14" xfId="1" applyNumberFormat="1" applyFont="1" applyFill="1" applyBorder="1" applyAlignment="1">
      <alignment horizontal="right"/>
    </xf>
    <xf numFmtId="4" fontId="4" fillId="4" borderId="14" xfId="1" applyNumberFormat="1" applyFont="1" applyFill="1" applyBorder="1" applyAlignment="1">
      <alignment horizontal="right"/>
    </xf>
    <xf numFmtId="4" fontId="4" fillId="4" borderId="14" xfId="1" applyNumberFormat="1" applyFont="1" applyFill="1" applyBorder="1" applyAlignment="1">
      <alignment horizontal="right" wrapText="1"/>
    </xf>
    <xf numFmtId="4" fontId="4" fillId="4" borderId="17" xfId="1" applyNumberFormat="1" applyFont="1" applyFill="1" applyBorder="1" applyAlignment="1">
      <alignment horizontal="right" wrapText="1"/>
    </xf>
    <xf numFmtId="0" fontId="7" fillId="1" borderId="22" xfId="0" applyFont="1" applyFill="1" applyBorder="1" applyAlignment="1">
      <alignment horizontal="left" wrapText="1"/>
    </xf>
    <xf numFmtId="0" fontId="7" fillId="6" borderId="47" xfId="0" applyFont="1" applyFill="1" applyBorder="1" applyAlignment="1">
      <alignment horizontal="center"/>
    </xf>
    <xf numFmtId="4" fontId="7" fillId="6" borderId="4" xfId="0" applyNumberFormat="1" applyFont="1" applyFill="1" applyBorder="1"/>
    <xf numFmtId="4" fontId="7" fillId="6" borderId="48" xfId="0" applyNumberFormat="1" applyFont="1" applyFill="1" applyBorder="1"/>
    <xf numFmtId="0" fontId="7" fillId="0" borderId="33" xfId="0" applyFont="1" applyFill="1" applyBorder="1" applyAlignment="1">
      <alignment horizontal="left" wrapText="1"/>
    </xf>
    <xf numFmtId="4" fontId="4" fillId="0" borderId="5" xfId="0" applyNumberFormat="1" applyFont="1" applyFill="1" applyBorder="1"/>
    <xf numFmtId="4" fontId="4" fillId="4" borderId="5" xfId="0" applyNumberFormat="1" applyFont="1" applyFill="1" applyBorder="1"/>
    <xf numFmtId="4" fontId="4" fillId="0" borderId="34" xfId="0" applyNumberFormat="1" applyFont="1" applyFill="1" applyBorder="1"/>
    <xf numFmtId="0" fontId="7" fillId="0" borderId="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left" wrapText="1"/>
    </xf>
    <xf numFmtId="4" fontId="4" fillId="0" borderId="14" xfId="0" applyNumberFormat="1" applyFont="1" applyFill="1" applyBorder="1"/>
    <xf numFmtId="4" fontId="4" fillId="4" borderId="14" xfId="0" applyNumberFormat="1" applyFont="1" applyFill="1" applyBorder="1"/>
    <xf numFmtId="4" fontId="4" fillId="0" borderId="17" xfId="0" applyNumberFormat="1" applyFont="1" applyFill="1" applyBorder="1"/>
    <xf numFmtId="0" fontId="9" fillId="6" borderId="26" xfId="0" applyFont="1" applyFill="1" applyBorder="1"/>
    <xf numFmtId="4" fontId="4" fillId="0" borderId="55" xfId="0" applyNumberFormat="1" applyFont="1" applyFill="1" applyBorder="1"/>
    <xf numFmtId="4" fontId="4" fillId="0" borderId="21" xfId="0" applyNumberFormat="1" applyFont="1" applyFill="1" applyBorder="1"/>
    <xf numFmtId="4" fontId="4" fillId="0" borderId="45" xfId="0" applyNumberFormat="1" applyFont="1" applyFill="1" applyBorder="1"/>
    <xf numFmtId="4" fontId="7" fillId="6" borderId="51" xfId="0" applyNumberFormat="1" applyFont="1" applyFill="1" applyBorder="1"/>
    <xf numFmtId="0" fontId="8" fillId="0" borderId="0" xfId="1" applyFont="1" applyAlignment="1">
      <alignment horizontal="center" wrapText="1"/>
    </xf>
    <xf numFmtId="0" fontId="6" fillId="5" borderId="15" xfId="0" applyNumberFormat="1" applyFont="1" applyFill="1" applyBorder="1" applyAlignment="1">
      <alignment horizontal="center"/>
    </xf>
    <xf numFmtId="0" fontId="6" fillId="5" borderId="25" xfId="0" applyNumberFormat="1" applyFont="1" applyFill="1" applyBorder="1" applyAlignment="1">
      <alignment horizontal="center"/>
    </xf>
    <xf numFmtId="0" fontId="6" fillId="5" borderId="26" xfId="0" applyNumberFormat="1" applyFont="1" applyFill="1" applyBorder="1" applyAlignment="1">
      <alignment horizontal="center"/>
    </xf>
    <xf numFmtId="0" fontId="7" fillId="6" borderId="33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164" fontId="7" fillId="6" borderId="5" xfId="0" applyNumberFormat="1" applyFont="1" applyFill="1" applyBorder="1" applyAlignment="1">
      <alignment horizontal="right" vertical="center"/>
    </xf>
    <xf numFmtId="164" fontId="7" fillId="6" borderId="14" xfId="0" applyNumberFormat="1" applyFont="1" applyFill="1" applyBorder="1" applyAlignment="1">
      <alignment horizontal="right" vertical="center"/>
    </xf>
    <xf numFmtId="164" fontId="7" fillId="6" borderId="34" xfId="0" applyNumberFormat="1" applyFont="1" applyFill="1" applyBorder="1" applyAlignment="1">
      <alignment horizontal="right" vertical="center"/>
    </xf>
    <xf numFmtId="164" fontId="7" fillId="6" borderId="17" xfId="0" applyNumberFormat="1" applyFont="1" applyFill="1" applyBorder="1" applyAlignment="1">
      <alignment horizontal="right" vertical="center"/>
    </xf>
    <xf numFmtId="3" fontId="10" fillId="0" borderId="0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/>
    </xf>
    <xf numFmtId="0" fontId="15" fillId="5" borderId="15" xfId="0" applyNumberFormat="1" applyFont="1" applyFill="1" applyBorder="1" applyAlignment="1">
      <alignment horizontal="center"/>
    </xf>
    <xf numFmtId="0" fontId="15" fillId="5" borderId="25" xfId="0" applyNumberFormat="1" applyFont="1" applyFill="1" applyBorder="1" applyAlignment="1">
      <alignment horizontal="center"/>
    </xf>
    <xf numFmtId="0" fontId="15" fillId="5" borderId="26" xfId="0" applyNumberFormat="1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/>
    </xf>
    <xf numFmtId="3" fontId="19" fillId="0" borderId="0" xfId="0" applyNumberFormat="1" applyFont="1" applyBorder="1" applyAlignment="1">
      <alignment horizontal="center" vertical="center" wrapText="1"/>
    </xf>
    <xf numFmtId="0" fontId="14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 wrapText="1"/>
    </xf>
    <xf numFmtId="4" fontId="14" fillId="6" borderId="25" xfId="0" applyNumberFormat="1" applyFont="1" applyFill="1" applyBorder="1" applyAlignment="1">
      <alignment horizontal="center" vertical="center" wrapText="1"/>
    </xf>
    <xf numFmtId="4" fontId="14" fillId="6" borderId="26" xfId="0" applyNumberFormat="1" applyFont="1" applyFill="1" applyBorder="1" applyAlignment="1">
      <alignment horizontal="center" vertical="center" wrapText="1"/>
    </xf>
    <xf numFmtId="4" fontId="14" fillId="6" borderId="40" xfId="0" applyNumberFormat="1" applyFont="1" applyFill="1" applyBorder="1" applyAlignment="1">
      <alignment horizontal="center" vertical="center"/>
    </xf>
    <xf numFmtId="4" fontId="7" fillId="6" borderId="15" xfId="0" applyNumberFormat="1" applyFont="1" applyFill="1" applyBorder="1" applyAlignment="1">
      <alignment horizontal="center" vertical="center"/>
    </xf>
    <xf numFmtId="4" fontId="7" fillId="6" borderId="25" xfId="0" applyNumberFormat="1" applyFont="1" applyFill="1" applyBorder="1" applyAlignment="1">
      <alignment horizontal="center" vertical="center"/>
    </xf>
    <xf numFmtId="0" fontId="4" fillId="0" borderId="0" xfId="0" quotePrefix="1" applyFont="1" applyBorder="1" applyAlignment="1">
      <alignment horizontal="left" wrapText="1"/>
    </xf>
    <xf numFmtId="0" fontId="17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 vertical="center"/>
    </xf>
    <xf numFmtId="0" fontId="7" fillId="3" borderId="33" xfId="0" applyFont="1" applyFill="1" applyBorder="1" applyAlignment="1">
      <alignment horizontal="center" wrapText="1"/>
    </xf>
    <xf numFmtId="0" fontId="7" fillId="3" borderId="5" xfId="0" quotePrefix="1" applyFont="1" applyFill="1" applyBorder="1" applyAlignment="1">
      <alignment horizontal="center" wrapText="1"/>
    </xf>
    <xf numFmtId="0" fontId="7" fillId="3" borderId="3" xfId="0" quotePrefix="1" applyFont="1" applyFill="1" applyBorder="1" applyAlignment="1">
      <alignment horizontal="center" wrapText="1"/>
    </xf>
    <xf numFmtId="0" fontId="7" fillId="3" borderId="31" xfId="0" quotePrefix="1" applyFont="1" applyFill="1" applyBorder="1" applyAlignment="1">
      <alignment horizontal="center" wrapText="1"/>
    </xf>
    <xf numFmtId="0" fontId="7" fillId="3" borderId="36" xfId="0" applyFont="1" applyFill="1" applyBorder="1" applyAlignment="1">
      <alignment horizontal="center" wrapText="1"/>
    </xf>
    <xf numFmtId="0" fontId="7" fillId="3" borderId="24" xfId="0" quotePrefix="1" applyFont="1" applyFill="1" applyBorder="1" applyAlignment="1">
      <alignment horizontal="center" wrapText="1"/>
    </xf>
    <xf numFmtId="164" fontId="14" fillId="3" borderId="50" xfId="0" applyNumberFormat="1" applyFont="1" applyFill="1" applyBorder="1" applyAlignment="1">
      <alignment horizontal="center" wrapText="1"/>
    </xf>
    <xf numFmtId="164" fontId="14" fillId="3" borderId="40" xfId="0" applyNumberFormat="1" applyFont="1" applyFill="1" applyBorder="1" applyAlignment="1">
      <alignment horizontal="center" wrapText="1"/>
    </xf>
    <xf numFmtId="164" fontId="14" fillId="3" borderId="41" xfId="0" applyNumberFormat="1" applyFont="1" applyFill="1" applyBorder="1" applyAlignment="1">
      <alignment horizontal="center" wrapText="1"/>
    </xf>
    <xf numFmtId="164" fontId="14" fillId="3" borderId="51" xfId="0" applyNumberFormat="1" applyFont="1" applyFill="1" applyBorder="1" applyAlignment="1">
      <alignment horizontal="center" wrapText="1"/>
    </xf>
    <xf numFmtId="164" fontId="14" fillId="3" borderId="7" xfId="0" applyNumberFormat="1" applyFont="1" applyFill="1" applyBorder="1" applyAlignment="1">
      <alignment horizontal="center" wrapText="1"/>
    </xf>
    <xf numFmtId="164" fontId="14" fillId="3" borderId="42" xfId="0" applyNumberFormat="1" applyFont="1" applyFill="1" applyBorder="1" applyAlignment="1">
      <alignment horizontal="center" wrapText="1"/>
    </xf>
    <xf numFmtId="4" fontId="14" fillId="3" borderId="16" xfId="0" quotePrefix="1" applyNumberFormat="1" applyFont="1" applyFill="1" applyBorder="1" applyAlignment="1">
      <alignment horizontal="center" wrapText="1"/>
    </xf>
    <xf numFmtId="0" fontId="14" fillId="3" borderId="25" xfId="0" quotePrefix="1" applyFont="1" applyFill="1" applyBorder="1" applyAlignment="1">
      <alignment horizontal="center" wrapText="1"/>
    </xf>
    <xf numFmtId="0" fontId="14" fillId="3" borderId="26" xfId="0" quotePrefix="1" applyFont="1" applyFill="1" applyBorder="1" applyAlignment="1">
      <alignment horizontal="center" wrapText="1"/>
    </xf>
    <xf numFmtId="0" fontId="23" fillId="5" borderId="15" xfId="0" applyNumberFormat="1" applyFont="1" applyFill="1" applyBorder="1" applyAlignment="1">
      <alignment horizontal="center"/>
    </xf>
    <xf numFmtId="0" fontId="23" fillId="5" borderId="25" xfId="0" applyNumberFormat="1" applyFont="1" applyFill="1" applyBorder="1" applyAlignment="1">
      <alignment horizontal="center"/>
    </xf>
    <xf numFmtId="0" fontId="23" fillId="5" borderId="26" xfId="0" applyNumberFormat="1" applyFont="1" applyFill="1" applyBorder="1" applyAlignment="1">
      <alignment horizont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24" fillId="6" borderId="15" xfId="0" applyFont="1" applyFill="1" applyBorder="1" applyAlignment="1">
      <alignment horizontal="center" vertical="center"/>
    </xf>
    <xf numFmtId="0" fontId="24" fillId="6" borderId="25" xfId="0" applyFont="1" applyFill="1" applyBorder="1" applyAlignment="1">
      <alignment horizontal="center" vertical="center"/>
    </xf>
    <xf numFmtId="0" fontId="25" fillId="6" borderId="25" xfId="0" applyFont="1" applyFill="1" applyBorder="1" applyAlignment="1">
      <alignment horizontal="center" vertical="center"/>
    </xf>
    <xf numFmtId="0" fontId="25" fillId="6" borderId="26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8" fillId="0" borderId="0" xfId="0" applyFont="1"/>
    <xf numFmtId="0" fontId="29" fillId="0" borderId="0" xfId="0" applyNumberFormat="1" applyFont="1" applyBorder="1" applyAlignment="1">
      <alignment horizontal="center"/>
    </xf>
    <xf numFmtId="0" fontId="30" fillId="0" borderId="0" xfId="0" applyNumberFormat="1" applyFont="1" applyBorder="1"/>
    <xf numFmtId="4" fontId="30" fillId="0" borderId="0" xfId="0" applyNumberFormat="1" applyFont="1" applyBorder="1"/>
    <xf numFmtId="3" fontId="31" fillId="0" borderId="0" xfId="0" applyNumberFormat="1" applyFont="1" applyAlignment="1">
      <alignment wrapText="1"/>
    </xf>
    <xf numFmtId="3" fontId="31" fillId="0" borderId="0" xfId="0" applyNumberFormat="1" applyFont="1"/>
    <xf numFmtId="3" fontId="8" fillId="0" borderId="0" xfId="0" applyNumberFormat="1" applyFont="1"/>
    <xf numFmtId="0" fontId="30" fillId="0" borderId="27" xfId="0" applyNumberFormat="1" applyFont="1" applyBorder="1" applyAlignment="1">
      <alignment horizontal="center"/>
    </xf>
    <xf numFmtId="0" fontId="30" fillId="0" borderId="0" xfId="0" applyNumberFormat="1" applyFont="1"/>
    <xf numFmtId="4" fontId="29" fillId="0" borderId="0" xfId="0" applyNumberFormat="1" applyFont="1" applyBorder="1"/>
    <xf numFmtId="3" fontId="30" fillId="0" borderId="0" xfId="0" applyNumberFormat="1" applyFont="1" applyBorder="1" applyAlignment="1">
      <alignment wrapText="1"/>
    </xf>
    <xf numFmtId="3" fontId="32" fillId="0" borderId="0" xfId="0" applyNumberFormat="1" applyFont="1" applyAlignment="1">
      <alignment horizontal="center"/>
    </xf>
    <xf numFmtId="3" fontId="30" fillId="0" borderId="0" xfId="0" applyNumberFormat="1" applyFont="1"/>
    <xf numFmtId="4" fontId="30" fillId="0" borderId="0" xfId="0" applyNumberFormat="1" applyFont="1"/>
    <xf numFmtId="0" fontId="30" fillId="0" borderId="0" xfId="1" applyFont="1"/>
    <xf numFmtId="0" fontId="14" fillId="0" borderId="0" xfId="0" applyNumberFormat="1" applyFont="1" applyBorder="1" applyAlignment="1">
      <alignment horizontal="center"/>
    </xf>
    <xf numFmtId="0" fontId="33" fillId="0" borderId="0" xfId="0" applyNumberFormat="1" applyFont="1" applyBorder="1"/>
    <xf numFmtId="3" fontId="14" fillId="0" borderId="0" xfId="0" applyNumberFormat="1" applyFont="1" applyBorder="1"/>
    <xf numFmtId="0" fontId="34" fillId="0" borderId="0" xfId="0" applyFont="1"/>
    <xf numFmtId="3" fontId="33" fillId="0" borderId="0" xfId="0" applyNumberFormat="1" applyFont="1" applyBorder="1" applyAlignment="1">
      <alignment wrapText="1"/>
    </xf>
    <xf numFmtId="0" fontId="35" fillId="0" borderId="0" xfId="0" applyNumberFormat="1" applyFont="1" applyBorder="1" applyAlignment="1">
      <alignment horizontal="center"/>
    </xf>
    <xf numFmtId="0" fontId="36" fillId="0" borderId="0" xfId="0" applyNumberFormat="1" applyFont="1" applyBorder="1"/>
    <xf numFmtId="4" fontId="36" fillId="0" borderId="0" xfId="0" applyNumberFormat="1" applyFont="1" applyBorder="1"/>
    <xf numFmtId="3" fontId="37" fillId="0" borderId="0" xfId="0" applyNumberFormat="1" applyFont="1" applyAlignment="1">
      <alignment wrapText="1"/>
    </xf>
    <xf numFmtId="3" fontId="37" fillId="0" borderId="0" xfId="0" applyNumberFormat="1" applyFont="1"/>
    <xf numFmtId="0" fontId="36" fillId="0" borderId="27" xfId="0" applyNumberFormat="1" applyFont="1" applyBorder="1" applyAlignment="1">
      <alignment horizontal="center"/>
    </xf>
    <xf numFmtId="0" fontId="36" fillId="0" borderId="0" xfId="0" applyNumberFormat="1" applyFont="1"/>
    <xf numFmtId="4" fontId="35" fillId="0" borderId="0" xfId="0" applyNumberFormat="1" applyFont="1" applyBorder="1"/>
    <xf numFmtId="3" fontId="36" fillId="0" borderId="0" xfId="0" applyNumberFormat="1" applyFont="1" applyBorder="1" applyAlignment="1">
      <alignment wrapText="1"/>
    </xf>
    <xf numFmtId="3" fontId="38" fillId="0" borderId="0" xfId="0" applyNumberFormat="1" applyFont="1" applyAlignment="1">
      <alignment horizontal="center"/>
    </xf>
    <xf numFmtId="3" fontId="36" fillId="0" borderId="0" xfId="0" applyNumberFormat="1" applyFont="1"/>
    <xf numFmtId="4" fontId="36" fillId="0" borderId="0" xfId="0" applyNumberFormat="1" applyFont="1"/>
    <xf numFmtId="0" fontId="36" fillId="0" borderId="0" xfId="1" applyFont="1"/>
    <xf numFmtId="0" fontId="39" fillId="0" borderId="0" xfId="0" applyNumberFormat="1" applyFont="1" applyBorder="1" applyAlignment="1">
      <alignment horizontal="center"/>
    </xf>
    <xf numFmtId="0" fontId="40" fillId="0" borderId="0" xfId="0" applyNumberFormat="1" applyFont="1" applyBorder="1"/>
    <xf numFmtId="4" fontId="40" fillId="0" borderId="0" xfId="0" applyNumberFormat="1" applyFont="1" applyBorder="1"/>
    <xf numFmtId="3" fontId="40" fillId="0" borderId="0" xfId="0" applyNumberFormat="1" applyFont="1" applyAlignment="1">
      <alignment wrapText="1"/>
    </xf>
    <xf numFmtId="3" fontId="40" fillId="0" borderId="0" xfId="0" applyNumberFormat="1" applyFont="1"/>
    <xf numFmtId="3" fontId="39" fillId="0" borderId="0" xfId="0" applyNumberFormat="1" applyFont="1"/>
    <xf numFmtId="0" fontId="41" fillId="0" borderId="0" xfId="0" applyFont="1" applyAlignment="1">
      <alignment horizontal="center"/>
    </xf>
    <xf numFmtId="0" fontId="40" fillId="0" borderId="0" xfId="0" applyFont="1"/>
    <xf numFmtId="0" fontId="40" fillId="0" borderId="27" xfId="0" applyNumberFormat="1" applyFont="1" applyBorder="1" applyAlignment="1">
      <alignment horizontal="center"/>
    </xf>
    <xf numFmtId="0" fontId="40" fillId="0" borderId="0" xfId="0" applyNumberFormat="1" applyFont="1"/>
    <xf numFmtId="4" fontId="39" fillId="0" borderId="0" xfId="0" applyNumberFormat="1" applyFont="1" applyBorder="1"/>
    <xf numFmtId="3" fontId="40" fillId="0" borderId="0" xfId="0" applyNumberFormat="1" applyFont="1" applyBorder="1" applyAlignment="1">
      <alignment wrapText="1"/>
    </xf>
    <xf numFmtId="0" fontId="42" fillId="0" borderId="0" xfId="0" applyFont="1"/>
    <xf numFmtId="3" fontId="41" fillId="0" borderId="0" xfId="0" applyNumberFormat="1" applyFont="1" applyAlignment="1">
      <alignment horizontal="center"/>
    </xf>
    <xf numFmtId="4" fontId="40" fillId="0" borderId="0" xfId="0" applyNumberFormat="1" applyFont="1"/>
  </cellXfs>
  <cellStyles count="5">
    <cellStyle name="Comma" xfId="3" builtinId="3"/>
    <cellStyle name="Normal" xfId="0" builtinId="0"/>
    <cellStyle name="Normal 2" xfId="2"/>
    <cellStyle name="Normal 2 2" xfId="4"/>
    <cellStyle name="Normalno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3"/>
  <sheetViews>
    <sheetView topLeftCell="A37" workbookViewId="0">
      <selection activeCell="A56" sqref="A56:E61"/>
    </sheetView>
  </sheetViews>
  <sheetFormatPr defaultRowHeight="15"/>
  <cols>
    <col min="1" max="1" width="51.85546875" customWidth="1"/>
    <col min="2" max="2" width="11.85546875" customWidth="1"/>
    <col min="3" max="3" width="17" customWidth="1"/>
    <col min="4" max="4" width="15.7109375" customWidth="1"/>
    <col min="5" max="5" width="17.140625" customWidth="1"/>
  </cols>
  <sheetData>
    <row r="1" spans="1:5" ht="16.5" thickBot="1">
      <c r="A1" s="252" t="s">
        <v>89</v>
      </c>
      <c r="B1" s="253"/>
      <c r="C1" s="253"/>
      <c r="D1" s="254"/>
    </row>
    <row r="2" spans="1:5" ht="37.5" customHeight="1">
      <c r="A2" s="251" t="s">
        <v>126</v>
      </c>
      <c r="B2" s="251"/>
      <c r="C2" s="251"/>
      <c r="D2" s="251"/>
      <c r="E2" s="251"/>
    </row>
    <row r="3" spans="1:5">
      <c r="A3" s="1"/>
      <c r="B3" s="1"/>
      <c r="C3" s="1"/>
      <c r="D3" s="1"/>
      <c r="E3" s="2" t="s">
        <v>127</v>
      </c>
    </row>
    <row r="4" spans="1:5" ht="15.75" thickBot="1">
      <c r="A4" s="1"/>
      <c r="B4" s="1"/>
      <c r="C4" s="1"/>
      <c r="D4" s="1"/>
      <c r="E4" s="1"/>
    </row>
    <row r="5" spans="1:5" ht="33.75" customHeight="1" thickBot="1">
      <c r="A5" s="73" t="s">
        <v>0</v>
      </c>
      <c r="B5" s="74" t="s">
        <v>1</v>
      </c>
      <c r="C5" s="218" t="s">
        <v>101</v>
      </c>
      <c r="D5" s="219" t="s">
        <v>119</v>
      </c>
      <c r="E5" s="219" t="s">
        <v>137</v>
      </c>
    </row>
    <row r="6" spans="1:5">
      <c r="A6" s="224" t="s">
        <v>2</v>
      </c>
      <c r="B6" s="225" t="s">
        <v>3</v>
      </c>
      <c r="C6" s="7">
        <v>0</v>
      </c>
      <c r="D6" s="7">
        <v>0</v>
      </c>
      <c r="E6" s="8">
        <v>0</v>
      </c>
    </row>
    <row r="7" spans="1:5">
      <c r="A7" s="226" t="s">
        <v>82</v>
      </c>
      <c r="B7" s="9" t="s">
        <v>4</v>
      </c>
      <c r="C7" s="10">
        <v>9000</v>
      </c>
      <c r="D7" s="10">
        <v>-2472.4899999999998</v>
      </c>
      <c r="E7" s="11">
        <f>C7+D7</f>
        <v>6527.51</v>
      </c>
    </row>
    <row r="8" spans="1:5" ht="30">
      <c r="A8" s="227" t="s">
        <v>110</v>
      </c>
      <c r="B8" s="9" t="s">
        <v>111</v>
      </c>
      <c r="C8" s="10">
        <v>61400</v>
      </c>
      <c r="D8" s="10">
        <v>-1043.49</v>
      </c>
      <c r="E8" s="11">
        <f>C8+D8</f>
        <v>60356.51</v>
      </c>
    </row>
    <row r="9" spans="1:5" ht="30">
      <c r="A9" s="227" t="s">
        <v>136</v>
      </c>
      <c r="B9" s="9" t="s">
        <v>77</v>
      </c>
      <c r="C9" s="10">
        <v>0</v>
      </c>
      <c r="D9" s="10">
        <v>1600</v>
      </c>
      <c r="E9" s="11">
        <v>1600</v>
      </c>
    </row>
    <row r="10" spans="1:5" ht="30">
      <c r="A10" s="227" t="s">
        <v>99</v>
      </c>
      <c r="B10" s="9" t="s">
        <v>77</v>
      </c>
      <c r="C10" s="10">
        <v>5871000</v>
      </c>
      <c r="D10" s="10">
        <f>E10-C10</f>
        <v>496000</v>
      </c>
      <c r="E10" s="11">
        <f>5200000+230000+800000+22000+115000</f>
        <v>6367000</v>
      </c>
    </row>
    <row r="11" spans="1:5" ht="30">
      <c r="A11" s="227" t="s">
        <v>120</v>
      </c>
      <c r="B11" s="9" t="s">
        <v>77</v>
      </c>
      <c r="C11" s="10">
        <v>2000</v>
      </c>
      <c r="D11" s="10">
        <v>0</v>
      </c>
      <c r="E11" s="11">
        <v>2000</v>
      </c>
    </row>
    <row r="12" spans="1:5" ht="30">
      <c r="A12" s="227" t="s">
        <v>93</v>
      </c>
      <c r="B12" s="9" t="s">
        <v>77</v>
      </c>
      <c r="C12" s="4">
        <v>12000</v>
      </c>
      <c r="D12" s="10">
        <v>43606.879999999997</v>
      </c>
      <c r="E12" s="11">
        <f>C12+D12</f>
        <v>55606.879999999997</v>
      </c>
    </row>
    <row r="13" spans="1:5">
      <c r="A13" s="12" t="s">
        <v>5</v>
      </c>
      <c r="B13" s="3">
        <v>641</v>
      </c>
      <c r="C13" s="4">
        <v>700</v>
      </c>
      <c r="D13" s="10">
        <v>-700</v>
      </c>
      <c r="E13" s="11">
        <v>0</v>
      </c>
    </row>
    <row r="14" spans="1:5">
      <c r="A14" s="12" t="s">
        <v>6</v>
      </c>
      <c r="B14" s="5">
        <v>652</v>
      </c>
      <c r="C14" s="4">
        <v>0</v>
      </c>
      <c r="D14" s="10">
        <v>0</v>
      </c>
      <c r="E14" s="11">
        <v>0</v>
      </c>
    </row>
    <row r="15" spans="1:5">
      <c r="A15" s="12" t="s">
        <v>64</v>
      </c>
      <c r="B15" s="5" t="s">
        <v>105</v>
      </c>
      <c r="C15" s="4">
        <v>549600</v>
      </c>
      <c r="D15" s="10">
        <v>56940.58</v>
      </c>
      <c r="E15" s="11">
        <f>C15+D15</f>
        <v>606540.57999999996</v>
      </c>
    </row>
    <row r="16" spans="1:5">
      <c r="A16" s="12" t="s">
        <v>115</v>
      </c>
      <c r="B16" s="75">
        <v>68311</v>
      </c>
      <c r="C16" s="4">
        <v>3000</v>
      </c>
      <c r="D16" s="10">
        <v>-2000</v>
      </c>
      <c r="E16" s="11">
        <f>C16+D16</f>
        <v>1000</v>
      </c>
    </row>
    <row r="17" spans="1:5">
      <c r="A17" s="12" t="s">
        <v>116</v>
      </c>
      <c r="B17" s="75">
        <v>64151</v>
      </c>
      <c r="C17" s="4">
        <v>1000</v>
      </c>
      <c r="D17" s="10">
        <v>-1000</v>
      </c>
      <c r="E17" s="11">
        <v>0</v>
      </c>
    </row>
    <row r="18" spans="1:5">
      <c r="A18" s="12" t="s">
        <v>7</v>
      </c>
      <c r="B18" s="5">
        <v>663</v>
      </c>
      <c r="C18" s="4">
        <v>4000</v>
      </c>
      <c r="D18" s="10">
        <v>10000</v>
      </c>
      <c r="E18" s="11">
        <f>C18+D18</f>
        <v>14000</v>
      </c>
    </row>
    <row r="19" spans="1:5" ht="15.75">
      <c r="A19" s="13" t="s">
        <v>8</v>
      </c>
      <c r="B19" s="5">
        <v>671</v>
      </c>
      <c r="C19" s="4">
        <v>221100</v>
      </c>
      <c r="D19" s="10">
        <v>-66202.100000000006</v>
      </c>
      <c r="E19" s="11">
        <f>C19+D19</f>
        <v>154897.9</v>
      </c>
    </row>
    <row r="20" spans="1:5" ht="15.75">
      <c r="A20" s="13" t="s">
        <v>84</v>
      </c>
      <c r="B20" s="5">
        <v>671</v>
      </c>
      <c r="C20" s="4">
        <v>695000</v>
      </c>
      <c r="D20" s="10">
        <v>0</v>
      </c>
      <c r="E20" s="11">
        <f>C20</f>
        <v>695000</v>
      </c>
    </row>
    <row r="21" spans="1:5">
      <c r="A21" s="12" t="s">
        <v>9</v>
      </c>
      <c r="B21" s="5">
        <v>67</v>
      </c>
      <c r="C21" s="4">
        <v>916100</v>
      </c>
      <c r="D21" s="10">
        <f>SUM(D19:D20)</f>
        <v>-66202.100000000006</v>
      </c>
      <c r="E21" s="11">
        <f>SUM(E19:E20)</f>
        <v>849897.9</v>
      </c>
    </row>
    <row r="22" spans="1:5" ht="15.75" thickBot="1">
      <c r="A22" s="228" t="s">
        <v>133</v>
      </c>
      <c r="B22" s="229">
        <v>722</v>
      </c>
      <c r="C22" s="230">
        <v>0</v>
      </c>
      <c r="D22" s="231">
        <v>6200</v>
      </c>
      <c r="E22" s="232">
        <v>6200</v>
      </c>
    </row>
    <row r="23" spans="1:5" ht="15.75" thickBot="1">
      <c r="A23" s="220" t="s">
        <v>10</v>
      </c>
      <c r="B23" s="221">
        <v>6</v>
      </c>
      <c r="C23" s="222">
        <v>7429800</v>
      </c>
      <c r="D23" s="222">
        <f>D7+D8+D9+D10+D11+D12+D13+D15+D16+D17+D18+D19</f>
        <v>534729.38</v>
      </c>
      <c r="E23" s="223">
        <f>E7+E8+E9+E10+E11+E12+E15+E16+E18+E19+E20</f>
        <v>7964529.3799999999</v>
      </c>
    </row>
    <row r="24" spans="1:5" ht="15.75" thickBot="1">
      <c r="A24" s="220" t="s">
        <v>133</v>
      </c>
      <c r="B24" s="221">
        <v>7</v>
      </c>
      <c r="C24" s="222">
        <v>0</v>
      </c>
      <c r="D24" s="222">
        <f>D22</f>
        <v>6200</v>
      </c>
      <c r="E24" s="223">
        <f>E22</f>
        <v>6200</v>
      </c>
    </row>
    <row r="25" spans="1:5" ht="15.75" thickBot="1">
      <c r="A25" s="63" t="s">
        <v>11</v>
      </c>
      <c r="B25" s="64"/>
      <c r="C25" s="16">
        <v>7429800</v>
      </c>
      <c r="D25" s="16">
        <f>D23+D24</f>
        <v>540929.38</v>
      </c>
      <c r="E25" s="17">
        <f>SUM(E23:E24)</f>
        <v>7970729.3799999999</v>
      </c>
    </row>
    <row r="26" spans="1:5" ht="15.75" thickBot="1">
      <c r="A26" s="14" t="s">
        <v>102</v>
      </c>
      <c r="B26" s="15"/>
      <c r="C26" s="16">
        <v>-110000</v>
      </c>
      <c r="D26" s="16">
        <v>0</v>
      </c>
      <c r="E26" s="17">
        <v>-110000</v>
      </c>
    </row>
    <row r="27" spans="1:5" ht="30" customHeight="1" thickBot="1">
      <c r="A27" s="18" t="s">
        <v>12</v>
      </c>
      <c r="B27" s="19"/>
      <c r="C27" s="20">
        <v>7319800</v>
      </c>
      <c r="D27" s="20">
        <f>SUM(D25:D26)</f>
        <v>540929.38</v>
      </c>
      <c r="E27" s="21">
        <f>SUM(E25:E26)</f>
        <v>7860729.3799999999</v>
      </c>
    </row>
    <row r="28" spans="1:5" ht="15.75" thickBot="1">
      <c r="A28" s="22"/>
      <c r="B28" s="23"/>
      <c r="C28" s="24"/>
      <c r="D28" s="24"/>
      <c r="E28" s="25"/>
    </row>
    <row r="29" spans="1:5" ht="36.75" customHeight="1" thickBot="1">
      <c r="A29" s="73" t="s">
        <v>13</v>
      </c>
      <c r="B29" s="74" t="s">
        <v>1</v>
      </c>
      <c r="C29" s="77" t="s">
        <v>101</v>
      </c>
      <c r="D29" s="78" t="s">
        <v>119</v>
      </c>
      <c r="E29" s="78" t="s">
        <v>137</v>
      </c>
    </row>
    <row r="30" spans="1:5" ht="16.5" thickBot="1">
      <c r="A30" s="26" t="s">
        <v>14</v>
      </c>
      <c r="B30" s="27">
        <v>3</v>
      </c>
      <c r="C30" s="29">
        <f>C31+C35+C41</f>
        <v>7227800</v>
      </c>
      <c r="D30" s="28">
        <f>D31+D35+D41+D43</f>
        <v>479557.64000000025</v>
      </c>
      <c r="E30" s="29">
        <f>E31+E35+E41+E43</f>
        <v>7707357.6399999997</v>
      </c>
    </row>
    <row r="31" spans="1:5" ht="15.75" thickBot="1">
      <c r="A31" s="30" t="s">
        <v>15</v>
      </c>
      <c r="B31" s="31">
        <v>31</v>
      </c>
      <c r="C31" s="33">
        <f>C32+C33+C34</f>
        <v>5790000</v>
      </c>
      <c r="D31" s="32">
        <f>D32+D33+D34</f>
        <v>503492.03000000026</v>
      </c>
      <c r="E31" s="33">
        <f>E32+E33+E34</f>
        <v>6293492.0300000003</v>
      </c>
    </row>
    <row r="32" spans="1:5">
      <c r="A32" s="34" t="s">
        <v>16</v>
      </c>
      <c r="B32" s="35">
        <v>311</v>
      </c>
      <c r="C32" s="66">
        <v>4853000</v>
      </c>
      <c r="D32" s="65">
        <f>E32-C32</f>
        <v>404492.03000000026</v>
      </c>
      <c r="E32" s="66">
        <v>5257492.03</v>
      </c>
    </row>
    <row r="33" spans="1:5">
      <c r="A33" s="36" t="s">
        <v>17</v>
      </c>
      <c r="B33" s="37">
        <v>312</v>
      </c>
      <c r="C33" s="6">
        <v>182000</v>
      </c>
      <c r="D33" s="4">
        <f>E33-C33</f>
        <v>54000</v>
      </c>
      <c r="E33" s="6">
        <v>236000</v>
      </c>
    </row>
    <row r="34" spans="1:5" ht="15.75" thickBot="1">
      <c r="A34" s="40" t="s">
        <v>18</v>
      </c>
      <c r="B34" s="41">
        <v>313</v>
      </c>
      <c r="C34" s="62">
        <v>755000</v>
      </c>
      <c r="D34" s="61">
        <f>E34-C34</f>
        <v>45000</v>
      </c>
      <c r="E34" s="62">
        <v>800000</v>
      </c>
    </row>
    <row r="35" spans="1:5" ht="15.75" thickBot="1">
      <c r="A35" s="30" t="s">
        <v>19</v>
      </c>
      <c r="B35" s="31">
        <v>32</v>
      </c>
      <c r="C35" s="33">
        <f>C36+C37+C38+C39+C40</f>
        <v>1429500</v>
      </c>
      <c r="D35" s="32">
        <f>D36+D37+D38+D39+D40</f>
        <v>-25430.840000000047</v>
      </c>
      <c r="E35" s="33">
        <f>E36+E37+E38+E39+E40</f>
        <v>1404069.1600000001</v>
      </c>
    </row>
    <row r="36" spans="1:5">
      <c r="A36" s="34" t="s">
        <v>72</v>
      </c>
      <c r="B36" s="35">
        <v>321</v>
      </c>
      <c r="C36" s="66">
        <v>451029.33</v>
      </c>
      <c r="D36" s="65">
        <f>E36-C36</f>
        <v>-39554.290000000037</v>
      </c>
      <c r="E36" s="66">
        <v>411475.04</v>
      </c>
    </row>
    <row r="37" spans="1:5">
      <c r="A37" s="36" t="s">
        <v>20</v>
      </c>
      <c r="B37" s="37">
        <v>322</v>
      </c>
      <c r="C37" s="6">
        <v>244549.15</v>
      </c>
      <c r="D37" s="4">
        <f>E37-C37</f>
        <v>9332.8500000000058</v>
      </c>
      <c r="E37" s="6">
        <v>253882</v>
      </c>
    </row>
    <row r="38" spans="1:5">
      <c r="A38" s="36" t="s">
        <v>21</v>
      </c>
      <c r="B38" s="37">
        <v>323</v>
      </c>
      <c r="C38" s="6">
        <v>633382.15</v>
      </c>
      <c r="D38" s="4">
        <f>E38-C38</f>
        <v>22290.109999999986</v>
      </c>
      <c r="E38" s="6">
        <v>655672.26</v>
      </c>
    </row>
    <row r="39" spans="1:5">
      <c r="A39" s="42" t="s">
        <v>108</v>
      </c>
      <c r="B39" s="37">
        <v>324</v>
      </c>
      <c r="C39" s="68">
        <v>28820.05</v>
      </c>
      <c r="D39" s="67">
        <f>E39-C39</f>
        <v>-1972.489999999998</v>
      </c>
      <c r="E39" s="68">
        <v>26847.56</v>
      </c>
    </row>
    <row r="40" spans="1:5" ht="15.75" thickBot="1">
      <c r="A40" s="40" t="s">
        <v>80</v>
      </c>
      <c r="B40" s="41">
        <v>329</v>
      </c>
      <c r="C40" s="62">
        <v>71719.320000000007</v>
      </c>
      <c r="D40" s="61">
        <f>E40-C40</f>
        <v>-15527.020000000004</v>
      </c>
      <c r="E40" s="62">
        <v>56192.3</v>
      </c>
    </row>
    <row r="41" spans="1:5" ht="15.75" thickBot="1">
      <c r="A41" s="30" t="s">
        <v>22</v>
      </c>
      <c r="B41" s="31">
        <v>34</v>
      </c>
      <c r="C41" s="33">
        <f>C42</f>
        <v>8300</v>
      </c>
      <c r="D41" s="32">
        <f>D42</f>
        <v>-1336.0699999999997</v>
      </c>
      <c r="E41" s="33">
        <f>E42</f>
        <v>6963.93</v>
      </c>
    </row>
    <row r="42" spans="1:5" ht="15.75" thickBot="1">
      <c r="A42" s="43" t="s">
        <v>23</v>
      </c>
      <c r="B42" s="44">
        <v>343</v>
      </c>
      <c r="C42" s="70">
        <v>8300</v>
      </c>
      <c r="D42" s="69">
        <f>E42-C42</f>
        <v>-1336.0699999999997</v>
      </c>
      <c r="E42" s="70">
        <v>6963.93</v>
      </c>
    </row>
    <row r="43" spans="1:5" ht="15.75" thickBot="1">
      <c r="A43" s="30" t="s">
        <v>134</v>
      </c>
      <c r="B43" s="31">
        <v>37</v>
      </c>
      <c r="C43" s="33">
        <v>0</v>
      </c>
      <c r="D43" s="32">
        <f>D44</f>
        <v>2832.52</v>
      </c>
      <c r="E43" s="33">
        <f>E44</f>
        <v>2832.52</v>
      </c>
    </row>
    <row r="44" spans="1:5" ht="15.75" thickBot="1">
      <c r="A44" s="43" t="s">
        <v>135</v>
      </c>
      <c r="B44" s="44">
        <v>372</v>
      </c>
      <c r="C44" s="70">
        <v>0</v>
      </c>
      <c r="D44" s="69">
        <v>2832.52</v>
      </c>
      <c r="E44" s="70">
        <v>2832.52</v>
      </c>
    </row>
    <row r="45" spans="1:5" ht="16.5" thickBot="1">
      <c r="A45" s="26" t="s">
        <v>24</v>
      </c>
      <c r="B45" s="27">
        <v>4</v>
      </c>
      <c r="C45" s="29">
        <f>C48</f>
        <v>92000</v>
      </c>
      <c r="D45" s="28">
        <f>D46+D48</f>
        <v>61371.740000000005</v>
      </c>
      <c r="E45" s="29">
        <f>E46+E48</f>
        <v>153371.74</v>
      </c>
    </row>
    <row r="46" spans="1:5" ht="15.75">
      <c r="A46" s="45" t="s">
        <v>78</v>
      </c>
      <c r="B46" s="46">
        <v>41</v>
      </c>
      <c r="C46" s="48">
        <v>0</v>
      </c>
      <c r="D46" s="47">
        <v>19000</v>
      </c>
      <c r="E46" s="48">
        <v>19000</v>
      </c>
    </row>
    <row r="47" spans="1:5" ht="15.75" thickBot="1">
      <c r="A47" s="49" t="s">
        <v>79</v>
      </c>
      <c r="B47" s="50">
        <v>412</v>
      </c>
      <c r="C47" s="72">
        <v>0</v>
      </c>
      <c r="D47" s="71">
        <v>19000</v>
      </c>
      <c r="E47" s="72">
        <v>19000</v>
      </c>
    </row>
    <row r="48" spans="1:5" ht="15.75" thickBot="1">
      <c r="A48" s="30" t="s">
        <v>25</v>
      </c>
      <c r="B48" s="31">
        <v>42</v>
      </c>
      <c r="C48" s="33">
        <f>C49+C51</f>
        <v>92000</v>
      </c>
      <c r="D48" s="32">
        <f>D49+D50+D51</f>
        <v>42371.740000000005</v>
      </c>
      <c r="E48" s="33">
        <f>E49+E50+E51</f>
        <v>134371.74</v>
      </c>
    </row>
    <row r="49" spans="1:5">
      <c r="A49" s="34" t="s">
        <v>26</v>
      </c>
      <c r="B49" s="51">
        <v>422</v>
      </c>
      <c r="C49" s="66">
        <v>73000</v>
      </c>
      <c r="D49" s="65">
        <f>E49-C49</f>
        <v>43100</v>
      </c>
      <c r="E49" s="66">
        <v>116100</v>
      </c>
    </row>
    <row r="50" spans="1:5">
      <c r="A50" s="36" t="s">
        <v>27</v>
      </c>
      <c r="B50" s="52">
        <v>424</v>
      </c>
      <c r="C50" s="6">
        <v>0</v>
      </c>
      <c r="D50" s="4">
        <f>E50-C50</f>
        <v>18271.740000000002</v>
      </c>
      <c r="E50" s="6">
        <v>18271.740000000002</v>
      </c>
    </row>
    <row r="51" spans="1:5">
      <c r="A51" s="36" t="s">
        <v>28</v>
      </c>
      <c r="B51" s="52">
        <v>426</v>
      </c>
      <c r="C51" s="6">
        <v>19000</v>
      </c>
      <c r="D51" s="4">
        <v>-19000</v>
      </c>
      <c r="E51" s="6">
        <v>0</v>
      </c>
    </row>
    <row r="52" spans="1:5">
      <c r="A52" s="36"/>
      <c r="B52" s="52"/>
      <c r="C52" s="39"/>
      <c r="D52" s="38"/>
      <c r="E52" s="39"/>
    </row>
    <row r="53" spans="1:5" ht="15.75" thickBot="1">
      <c r="A53" s="53"/>
      <c r="B53" s="54"/>
      <c r="C53" s="56"/>
      <c r="D53" s="55"/>
      <c r="E53" s="56"/>
    </row>
    <row r="54" spans="1:5" ht="16.5" thickBot="1">
      <c r="A54" s="57" t="s">
        <v>29</v>
      </c>
      <c r="B54" s="58"/>
      <c r="C54" s="60">
        <f>C30+C45</f>
        <v>7319800</v>
      </c>
      <c r="D54" s="59">
        <f>D30+D45</f>
        <v>540929.38000000024</v>
      </c>
      <c r="E54" s="60">
        <f>E30+E45</f>
        <v>7860729.3799999999</v>
      </c>
    </row>
    <row r="55" spans="1:5" ht="18.75">
      <c r="A55" s="316"/>
      <c r="B55" s="316"/>
      <c r="C55" s="316"/>
      <c r="D55" s="316"/>
      <c r="E55" s="316"/>
    </row>
    <row r="56" spans="1:5" ht="18.75">
      <c r="A56" s="317" t="s">
        <v>118</v>
      </c>
      <c r="B56" s="318"/>
      <c r="C56" s="319"/>
      <c r="D56" s="320"/>
      <c r="E56" s="321"/>
    </row>
    <row r="57" spans="1:5" ht="18.75">
      <c r="A57" s="317"/>
      <c r="B57" s="318"/>
      <c r="C57" s="319"/>
      <c r="D57" s="320"/>
      <c r="E57" s="322" t="s">
        <v>54</v>
      </c>
    </row>
    <row r="58" spans="1:5" ht="18.75">
      <c r="A58" s="317"/>
      <c r="B58" s="318"/>
      <c r="C58" s="319"/>
      <c r="D58" s="320"/>
      <c r="E58" s="321"/>
    </row>
    <row r="59" spans="1:5" ht="18.75">
      <c r="A59" s="323"/>
      <c r="B59" s="324"/>
      <c r="C59" s="325" t="s">
        <v>138</v>
      </c>
      <c r="D59" s="326"/>
      <c r="E59" s="321"/>
    </row>
    <row r="60" spans="1:5" ht="18.75">
      <c r="A60" s="327" t="s">
        <v>123</v>
      </c>
      <c r="B60" s="328"/>
      <c r="C60" s="329"/>
      <c r="D60" s="328"/>
      <c r="E60" s="321"/>
    </row>
    <row r="61" spans="1:5" ht="18">
      <c r="A61" s="330"/>
      <c r="B61" s="330"/>
      <c r="C61" s="330"/>
      <c r="D61" s="330"/>
      <c r="E61" s="330"/>
    </row>
    <row r="62" spans="1:5" ht="18.75">
      <c r="A62" s="316"/>
      <c r="B62" s="316"/>
      <c r="C62" s="316"/>
      <c r="D62" s="316"/>
      <c r="E62" s="316"/>
    </row>
    <row r="63" spans="1:5" ht="18.75">
      <c r="A63" s="316"/>
      <c r="B63" s="316"/>
      <c r="C63" s="316"/>
      <c r="D63" s="316"/>
      <c r="E63" s="316"/>
    </row>
  </sheetData>
  <mergeCells count="2">
    <mergeCell ref="A2:E2"/>
    <mergeCell ref="A1:D1"/>
  </mergeCell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17"/>
  <sheetViews>
    <sheetView topLeftCell="A37" zoomScale="85" zoomScaleNormal="85" workbookViewId="0">
      <selection activeCell="E57" sqref="A50:E57"/>
    </sheetView>
  </sheetViews>
  <sheetFormatPr defaultRowHeight="15"/>
  <cols>
    <col min="1" max="1" width="51.85546875" style="81" customWidth="1"/>
    <col min="2" max="2" width="11.85546875" style="81" customWidth="1"/>
    <col min="3" max="3" width="17" style="81" customWidth="1"/>
    <col min="4" max="4" width="15.7109375" style="81" customWidth="1"/>
    <col min="5" max="5" width="17.140625" style="81" customWidth="1"/>
    <col min="6" max="6" width="18.5703125" style="81" customWidth="1"/>
    <col min="7" max="7" width="20.85546875" style="81" customWidth="1"/>
    <col min="8" max="8" width="14.28515625" style="81" customWidth="1"/>
    <col min="9" max="9" width="21.7109375" style="81" customWidth="1"/>
    <col min="10" max="10" width="17.7109375" style="81" customWidth="1"/>
    <col min="11" max="11" width="19.28515625" style="81" customWidth="1"/>
    <col min="12" max="12" width="17.28515625" style="81" customWidth="1"/>
    <col min="13" max="13" width="15.42578125" style="81" customWidth="1"/>
    <col min="14" max="14" width="23.85546875" style="81" customWidth="1"/>
    <col min="15" max="15" width="15.5703125" style="81" customWidth="1"/>
    <col min="16" max="16" width="21.85546875" style="81" customWidth="1"/>
    <col min="17" max="17" width="15.5703125" style="81" customWidth="1"/>
    <col min="18" max="18" width="20.140625" style="81" customWidth="1"/>
    <col min="19" max="19" width="14.5703125" style="81" customWidth="1"/>
    <col min="20" max="20" width="21.28515625" style="81" customWidth="1"/>
    <col min="21" max="21" width="16.85546875" style="81" customWidth="1"/>
    <col min="22" max="22" width="10.140625" style="81" bestFit="1" customWidth="1"/>
    <col min="23" max="24" width="9.140625" style="81"/>
    <col min="25" max="25" width="11.7109375" style="81" bestFit="1" customWidth="1"/>
    <col min="26" max="16384" width="9.140625" style="81"/>
  </cols>
  <sheetData>
    <row r="1" spans="1:29" ht="16.5" thickBot="1">
      <c r="A1" s="265" t="s">
        <v>89</v>
      </c>
      <c r="B1" s="266"/>
      <c r="C1" s="266"/>
      <c r="D1" s="267"/>
      <c r="E1" s="79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268"/>
      <c r="V1" s="268"/>
    </row>
    <row r="2" spans="1:29" ht="44.25" customHeight="1">
      <c r="A2" s="270" t="s">
        <v>129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81" t="s">
        <v>128</v>
      </c>
    </row>
    <row r="3" spans="1:29" ht="15.75">
      <c r="A3" s="82" t="s">
        <v>30</v>
      </c>
      <c r="B3" s="83"/>
      <c r="C3" s="83"/>
      <c r="D3" s="84"/>
      <c r="E3" s="84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</row>
    <row r="4" spans="1:29" ht="18.75">
      <c r="A4" s="85" t="s">
        <v>86</v>
      </c>
      <c r="B4" s="86"/>
      <c r="C4" s="86"/>
      <c r="D4" s="86"/>
      <c r="E4" s="86"/>
      <c r="F4" s="86"/>
      <c r="G4" s="86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</row>
    <row r="5" spans="1:29" ht="15.75" customHeight="1" thickBot="1">
      <c r="A5" s="87"/>
      <c r="B5" s="86"/>
      <c r="C5" s="86"/>
      <c r="D5" s="86"/>
      <c r="E5" s="86"/>
      <c r="F5" s="86"/>
      <c r="G5" s="86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</row>
    <row r="6" spans="1:29" ht="15.75">
      <c r="A6" s="88" t="s">
        <v>31</v>
      </c>
      <c r="B6" s="89" t="s">
        <v>96</v>
      </c>
      <c r="C6" s="89" t="s">
        <v>100</v>
      </c>
      <c r="D6" s="90" t="s">
        <v>106</v>
      </c>
      <c r="E6" s="91"/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92"/>
      <c r="Q6" s="93"/>
      <c r="R6" s="93"/>
      <c r="S6" s="93"/>
      <c r="T6" s="93"/>
      <c r="U6" s="264"/>
      <c r="V6" s="264"/>
    </row>
    <row r="7" spans="1:29" ht="15.75">
      <c r="A7" s="94" t="s">
        <v>32</v>
      </c>
      <c r="B7" s="95">
        <f>D46+E46+F46+G46+J46+K46+M46+N46</f>
        <v>905504.78</v>
      </c>
      <c r="C7" s="96">
        <v>7282065</v>
      </c>
      <c r="D7" s="97">
        <f>C7</f>
        <v>7282065</v>
      </c>
      <c r="E7" s="98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99"/>
      <c r="Q7" s="100"/>
      <c r="R7" s="100"/>
      <c r="S7" s="100"/>
      <c r="T7" s="208"/>
      <c r="U7" s="264"/>
      <c r="V7" s="264"/>
    </row>
    <row r="8" spans="1:29" ht="29.25">
      <c r="A8" s="94" t="s">
        <v>73</v>
      </c>
      <c r="B8" s="95">
        <v>0</v>
      </c>
      <c r="C8" s="96">
        <v>700</v>
      </c>
      <c r="D8" s="97">
        <v>700</v>
      </c>
      <c r="E8" s="98"/>
      <c r="F8" s="99"/>
      <c r="G8" s="99"/>
      <c r="H8" s="99"/>
      <c r="I8" s="99"/>
      <c r="J8" s="99"/>
      <c r="K8" s="99"/>
      <c r="L8" s="101"/>
      <c r="M8" s="101"/>
      <c r="N8" s="101"/>
      <c r="O8" s="101"/>
      <c r="P8" s="101"/>
      <c r="Q8" s="100"/>
      <c r="R8" s="100"/>
      <c r="S8" s="100"/>
      <c r="T8" s="208"/>
      <c r="U8" s="100"/>
      <c r="V8" s="100"/>
    </row>
    <row r="9" spans="1:29" ht="15.75">
      <c r="A9" s="102" t="s">
        <v>83</v>
      </c>
      <c r="B9" s="95">
        <f>H46+I46+H47</f>
        <v>607540.58000000007</v>
      </c>
      <c r="C9" s="96">
        <v>596600</v>
      </c>
      <c r="D9" s="97">
        <v>596600</v>
      </c>
      <c r="E9" s="98"/>
      <c r="F9" s="99"/>
      <c r="G9" s="99"/>
      <c r="H9" s="99"/>
      <c r="I9" s="99"/>
      <c r="J9" s="99"/>
      <c r="K9" s="99"/>
      <c r="L9" s="101"/>
      <c r="M9" s="101"/>
      <c r="N9" s="101"/>
      <c r="O9" s="101"/>
      <c r="P9" s="101"/>
      <c r="Q9" s="100"/>
      <c r="R9" s="100"/>
      <c r="S9" s="100"/>
      <c r="T9" s="208"/>
      <c r="U9" s="100"/>
      <c r="V9" s="100"/>
    </row>
    <row r="10" spans="1:29" ht="28.5">
      <c r="A10" s="103" t="s">
        <v>133</v>
      </c>
      <c r="B10" s="95">
        <f>S46+T46</f>
        <v>6200</v>
      </c>
      <c r="C10" s="96">
        <v>0</v>
      </c>
      <c r="D10" s="97">
        <v>0</v>
      </c>
      <c r="E10" s="98"/>
      <c r="F10" s="263"/>
      <c r="G10" s="263"/>
      <c r="H10" s="263"/>
      <c r="I10" s="263"/>
      <c r="J10" s="263"/>
      <c r="K10" s="263"/>
      <c r="L10" s="263"/>
      <c r="M10" s="263"/>
      <c r="N10" s="263"/>
      <c r="O10" s="263"/>
      <c r="P10" s="92"/>
      <c r="Q10" s="100"/>
      <c r="R10" s="100"/>
      <c r="S10" s="100"/>
      <c r="T10" s="208"/>
      <c r="U10" s="264"/>
      <c r="V10" s="264"/>
    </row>
    <row r="11" spans="1:29" ht="15.75">
      <c r="A11" s="103" t="s">
        <v>35</v>
      </c>
      <c r="B11" s="95">
        <f>Q46+R46</f>
        <v>14000</v>
      </c>
      <c r="C11" s="96">
        <v>0</v>
      </c>
      <c r="D11" s="97">
        <v>0</v>
      </c>
      <c r="E11" s="98"/>
      <c r="F11" s="92"/>
      <c r="G11" s="92"/>
      <c r="H11" s="92"/>
      <c r="I11" s="92"/>
      <c r="J11" s="92"/>
      <c r="K11" s="92"/>
      <c r="L11" s="104"/>
      <c r="M11" s="104"/>
      <c r="N11" s="104"/>
      <c r="O11" s="104"/>
      <c r="P11" s="104"/>
      <c r="Q11" s="100"/>
      <c r="R11" s="100"/>
      <c r="S11" s="100"/>
      <c r="T11" s="208"/>
      <c r="U11" s="100"/>
      <c r="V11" s="100"/>
    </row>
    <row r="12" spans="1:29" ht="15.75">
      <c r="A12" s="102" t="s">
        <v>34</v>
      </c>
      <c r="B12" s="95">
        <f>O46+P46</f>
        <v>6437484.0199999996</v>
      </c>
      <c r="C12" s="96">
        <v>81400</v>
      </c>
      <c r="D12" s="97">
        <v>81400</v>
      </c>
      <c r="E12" s="98"/>
      <c r="F12" s="80"/>
      <c r="G12" s="80"/>
      <c r="H12" s="80"/>
      <c r="I12" s="80"/>
      <c r="J12" s="80"/>
      <c r="K12" s="80"/>
      <c r="L12" s="105"/>
      <c r="M12" s="105"/>
      <c r="N12" s="105"/>
      <c r="O12" s="80"/>
      <c r="P12" s="80"/>
      <c r="Q12" s="80"/>
      <c r="R12" s="80"/>
      <c r="S12" s="80"/>
      <c r="T12" s="80"/>
      <c r="U12" s="80"/>
      <c r="V12" s="80"/>
    </row>
    <row r="13" spans="1:29" ht="16.5" thickBot="1">
      <c r="A13" s="106" t="s">
        <v>36</v>
      </c>
      <c r="B13" s="107">
        <f>SUM(B7:B12)</f>
        <v>7970729.3799999999</v>
      </c>
      <c r="C13" s="108">
        <f>C7+C8+C9+C10+C11+C12</f>
        <v>7960765</v>
      </c>
      <c r="D13" s="109">
        <f t="shared" ref="D13" si="0">C13</f>
        <v>7960765</v>
      </c>
      <c r="E13" s="110"/>
      <c r="F13" s="80"/>
      <c r="G13" s="80"/>
      <c r="H13" s="80"/>
      <c r="I13" s="80"/>
      <c r="J13" s="80"/>
      <c r="K13" s="80"/>
      <c r="L13" s="111"/>
      <c r="M13" s="111"/>
      <c r="N13" s="111"/>
      <c r="O13" s="80"/>
      <c r="P13" s="80"/>
      <c r="Q13" s="80"/>
      <c r="R13" s="80"/>
      <c r="S13" s="80"/>
      <c r="T13" s="80"/>
      <c r="U13" s="80"/>
      <c r="V13" s="80"/>
    </row>
    <row r="14" spans="1:29" s="116" customFormat="1" ht="44.25" thickBot="1">
      <c r="A14" s="112" t="s">
        <v>103</v>
      </c>
      <c r="B14" s="113">
        <v>-110000</v>
      </c>
      <c r="C14" s="113">
        <v>-80000</v>
      </c>
      <c r="D14" s="113">
        <v>-80000</v>
      </c>
      <c r="E14" s="110"/>
      <c r="F14" s="114"/>
      <c r="G14" s="114"/>
      <c r="H14" s="114"/>
      <c r="I14" s="114"/>
      <c r="J14" s="114"/>
      <c r="K14" s="114"/>
      <c r="L14" s="115"/>
      <c r="M14" s="115"/>
      <c r="N14" s="115"/>
      <c r="O14" s="114"/>
      <c r="P14" s="114"/>
      <c r="Q14" s="114"/>
      <c r="R14" s="114"/>
      <c r="S14" s="114"/>
      <c r="T14" s="114"/>
      <c r="U14" s="114"/>
      <c r="V14" s="114"/>
    </row>
    <row r="15" spans="1:29" s="116" customFormat="1" ht="19.5" thickBot="1">
      <c r="A15" s="117" t="s">
        <v>36</v>
      </c>
      <c r="B15" s="118">
        <f>B13+B14</f>
        <v>7860729.3799999999</v>
      </c>
      <c r="C15" s="118">
        <f>C13+C14</f>
        <v>7880765</v>
      </c>
      <c r="D15" s="118">
        <f t="shared" ref="D15" si="1">SUM(D13:D14)</f>
        <v>7880765</v>
      </c>
      <c r="E15" s="119"/>
      <c r="F15" s="114"/>
      <c r="G15" s="114"/>
      <c r="H15" s="114"/>
      <c r="I15" s="114"/>
      <c r="J15" s="114"/>
      <c r="K15" s="114"/>
      <c r="L15" s="115"/>
      <c r="M15" s="115"/>
      <c r="N15" s="115"/>
      <c r="O15" s="114"/>
      <c r="P15" s="114"/>
      <c r="Q15" s="114"/>
      <c r="R15" s="114"/>
      <c r="S15" s="114"/>
      <c r="T15" s="114"/>
      <c r="U15" s="114"/>
      <c r="V15" s="114"/>
    </row>
    <row r="16" spans="1:29" s="116" customFormat="1" ht="15.75">
      <c r="A16" s="120"/>
      <c r="B16" s="121"/>
      <c r="C16" s="121"/>
      <c r="D16" s="121"/>
      <c r="E16" s="121"/>
      <c r="F16" s="114"/>
      <c r="G16" s="114"/>
      <c r="H16" s="114"/>
      <c r="I16" s="114"/>
      <c r="J16" s="114"/>
      <c r="K16" s="114"/>
      <c r="L16" s="115"/>
      <c r="M16" s="115"/>
      <c r="N16" s="115"/>
      <c r="O16" s="114"/>
      <c r="P16" s="114"/>
      <c r="Q16" s="114"/>
      <c r="R16" s="114"/>
      <c r="S16" s="114"/>
      <c r="T16" s="114"/>
      <c r="U16" s="114"/>
      <c r="V16" s="114"/>
    </row>
    <row r="17" spans="1:23" ht="15.75">
      <c r="A17" s="122" t="s">
        <v>55</v>
      </c>
      <c r="B17" s="123">
        <v>8532</v>
      </c>
      <c r="C17" s="80" t="s">
        <v>56</v>
      </c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U17" s="80"/>
      <c r="V17" s="80"/>
    </row>
    <row r="18" spans="1:23" ht="15.75">
      <c r="A18" s="122" t="s">
        <v>57</v>
      </c>
      <c r="B18" s="124">
        <v>1887211</v>
      </c>
      <c r="C18" s="80" t="s">
        <v>58</v>
      </c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U18" s="80"/>
      <c r="V18" s="80"/>
    </row>
    <row r="19" spans="1:23" ht="15.75">
      <c r="A19" s="122" t="s">
        <v>59</v>
      </c>
      <c r="B19" s="80">
        <v>912</v>
      </c>
      <c r="C19" s="80" t="s">
        <v>60</v>
      </c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U19" s="80"/>
      <c r="V19" s="80"/>
    </row>
    <row r="20" spans="1:23" ht="15.75">
      <c r="A20" s="122" t="s">
        <v>61</v>
      </c>
      <c r="B20" s="80">
        <v>487</v>
      </c>
      <c r="C20" s="80" t="s">
        <v>88</v>
      </c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U20" s="80"/>
      <c r="V20" s="80"/>
    </row>
    <row r="21" spans="1:23" ht="15.75">
      <c r="A21" s="125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U21" s="80"/>
      <c r="V21" s="80"/>
    </row>
    <row r="22" spans="1:23" ht="15.75">
      <c r="A22" s="125"/>
      <c r="B22" s="126"/>
      <c r="C22" s="80"/>
      <c r="D22" s="127"/>
      <c r="E22" s="127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</row>
    <row r="23" spans="1:23" ht="15.75">
      <c r="A23" s="125"/>
      <c r="B23" s="126"/>
      <c r="C23" s="80"/>
      <c r="D23" s="127"/>
      <c r="E23" s="127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</row>
    <row r="24" spans="1:23" ht="16.5" thickBot="1">
      <c r="A24" s="128" t="s">
        <v>37</v>
      </c>
      <c r="B24" s="129"/>
      <c r="C24" s="130"/>
      <c r="D24" s="129" t="s">
        <v>87</v>
      </c>
      <c r="E24" s="129"/>
      <c r="F24" s="131"/>
      <c r="G24" s="131"/>
      <c r="H24" s="131"/>
      <c r="I24" s="131"/>
      <c r="J24" s="131"/>
      <c r="K24" s="131"/>
      <c r="L24" s="131"/>
      <c r="M24" s="131"/>
      <c r="N24" s="131"/>
      <c r="O24" s="130"/>
      <c r="P24" s="130"/>
      <c r="Q24" s="130"/>
      <c r="R24" s="130"/>
      <c r="S24" s="130"/>
      <c r="T24" s="130"/>
      <c r="U24" s="80"/>
      <c r="V24" s="80"/>
    </row>
    <row r="25" spans="1:23" ht="86.25" thickBot="1">
      <c r="A25" s="132" t="s">
        <v>38</v>
      </c>
      <c r="B25" s="133" t="s">
        <v>39</v>
      </c>
      <c r="C25" s="134" t="s">
        <v>124</v>
      </c>
      <c r="D25" s="134" t="s">
        <v>40</v>
      </c>
      <c r="E25" s="134" t="s">
        <v>119</v>
      </c>
      <c r="F25" s="134" t="s">
        <v>92</v>
      </c>
      <c r="G25" s="134" t="s">
        <v>119</v>
      </c>
      <c r="H25" s="134" t="s">
        <v>83</v>
      </c>
      <c r="I25" s="134" t="s">
        <v>119</v>
      </c>
      <c r="J25" s="134" t="s">
        <v>94</v>
      </c>
      <c r="K25" s="134" t="s">
        <v>119</v>
      </c>
      <c r="L25" s="134" t="s">
        <v>33</v>
      </c>
      <c r="M25" s="134" t="s">
        <v>95</v>
      </c>
      <c r="N25" s="134" t="s">
        <v>119</v>
      </c>
      <c r="O25" s="134" t="s">
        <v>34</v>
      </c>
      <c r="P25" s="134" t="s">
        <v>119</v>
      </c>
      <c r="Q25" s="134" t="s">
        <v>35</v>
      </c>
      <c r="R25" s="134" t="s">
        <v>119</v>
      </c>
      <c r="S25" s="134" t="s">
        <v>41</v>
      </c>
      <c r="T25" s="134" t="s">
        <v>119</v>
      </c>
      <c r="U25" s="135" t="s">
        <v>139</v>
      </c>
      <c r="V25" s="80"/>
      <c r="W25" s="136"/>
    </row>
    <row r="26" spans="1:23" ht="16.5" thickBot="1">
      <c r="A26" s="137">
        <v>31</v>
      </c>
      <c r="B26" s="138" t="s">
        <v>42</v>
      </c>
      <c r="C26" s="139">
        <v>5790000</v>
      </c>
      <c r="D26" s="139">
        <f>D27+D28+D29</f>
        <v>5725000</v>
      </c>
      <c r="E26" s="139">
        <f>E27+E28+E29</f>
        <v>-5725000</v>
      </c>
      <c r="F26" s="139">
        <v>0</v>
      </c>
      <c r="G26" s="139">
        <v>0</v>
      </c>
      <c r="H26" s="139">
        <v>0</v>
      </c>
      <c r="I26" s="139">
        <f>I27</f>
        <v>4492.03</v>
      </c>
      <c r="J26" s="139">
        <f>J28</f>
        <v>12000</v>
      </c>
      <c r="K26" s="139">
        <f>K28</f>
        <v>-6000</v>
      </c>
      <c r="L26" s="139">
        <v>0</v>
      </c>
      <c r="M26" s="139">
        <v>0</v>
      </c>
      <c r="N26" s="139">
        <v>0</v>
      </c>
      <c r="O26" s="139">
        <f>O27</f>
        <v>53000</v>
      </c>
      <c r="P26" s="139">
        <f>P27+P28+P29</f>
        <v>6230000</v>
      </c>
      <c r="Q26" s="139">
        <v>0</v>
      </c>
      <c r="R26" s="139">
        <v>0</v>
      </c>
      <c r="S26" s="139">
        <v>0</v>
      </c>
      <c r="T26" s="209">
        <v>0</v>
      </c>
      <c r="U26" s="140">
        <f t="shared" ref="U26:U46" si="2">SUM(D26:T26)</f>
        <v>6293492.0300000003</v>
      </c>
      <c r="V26" s="80"/>
    </row>
    <row r="27" spans="1:23" ht="19.5" customHeight="1">
      <c r="A27" s="141">
        <v>311</v>
      </c>
      <c r="B27" s="142" t="s">
        <v>43</v>
      </c>
      <c r="C27" s="143">
        <v>4853000</v>
      </c>
      <c r="D27" s="144">
        <v>4800000</v>
      </c>
      <c r="E27" s="144">
        <v>-4800000</v>
      </c>
      <c r="F27" s="143">
        <v>0</v>
      </c>
      <c r="G27" s="143">
        <v>0</v>
      </c>
      <c r="H27" s="145">
        <v>0</v>
      </c>
      <c r="I27" s="145">
        <v>4492.03</v>
      </c>
      <c r="J27" s="143">
        <v>0</v>
      </c>
      <c r="K27" s="143">
        <v>0</v>
      </c>
      <c r="L27" s="145">
        <v>0</v>
      </c>
      <c r="M27" s="143">
        <v>0</v>
      </c>
      <c r="N27" s="143">
        <v>0</v>
      </c>
      <c r="O27" s="145">
        <v>53000</v>
      </c>
      <c r="P27" s="145">
        <v>5200000</v>
      </c>
      <c r="Q27" s="145">
        <v>0</v>
      </c>
      <c r="R27" s="145">
        <v>0</v>
      </c>
      <c r="S27" s="143">
        <v>0</v>
      </c>
      <c r="T27" s="210">
        <v>0</v>
      </c>
      <c r="U27" s="146">
        <f t="shared" si="2"/>
        <v>5257492.03</v>
      </c>
      <c r="V27" s="80"/>
    </row>
    <row r="28" spans="1:23" ht="21" customHeight="1">
      <c r="A28" s="147">
        <v>312</v>
      </c>
      <c r="B28" s="148" t="s">
        <v>17</v>
      </c>
      <c r="C28" s="143">
        <v>182000</v>
      </c>
      <c r="D28" s="149">
        <v>170000</v>
      </c>
      <c r="E28" s="149">
        <v>-170000</v>
      </c>
      <c r="F28" s="150">
        <v>0</v>
      </c>
      <c r="G28" s="150">
        <v>0</v>
      </c>
      <c r="H28" s="149">
        <v>0</v>
      </c>
      <c r="I28" s="149">
        <v>0</v>
      </c>
      <c r="J28" s="150">
        <v>12000</v>
      </c>
      <c r="K28" s="150">
        <v>-6000</v>
      </c>
      <c r="L28" s="149">
        <v>0</v>
      </c>
      <c r="M28" s="150">
        <v>0</v>
      </c>
      <c r="N28" s="150">
        <v>0</v>
      </c>
      <c r="O28" s="149">
        <v>0</v>
      </c>
      <c r="P28" s="149">
        <v>230000</v>
      </c>
      <c r="Q28" s="149">
        <v>0</v>
      </c>
      <c r="R28" s="149">
        <v>0</v>
      </c>
      <c r="S28" s="150">
        <v>0</v>
      </c>
      <c r="T28" s="211">
        <v>0</v>
      </c>
      <c r="U28" s="151">
        <f t="shared" si="2"/>
        <v>236000</v>
      </c>
      <c r="V28" s="80"/>
    </row>
    <row r="29" spans="1:23" ht="20.25" customHeight="1" thickBot="1">
      <c r="A29" s="152">
        <v>313</v>
      </c>
      <c r="B29" s="153" t="s">
        <v>18</v>
      </c>
      <c r="C29" s="154">
        <v>755000</v>
      </c>
      <c r="D29" s="155">
        <v>755000</v>
      </c>
      <c r="E29" s="155">
        <v>-755000</v>
      </c>
      <c r="F29" s="154">
        <v>0</v>
      </c>
      <c r="G29" s="154">
        <v>0</v>
      </c>
      <c r="H29" s="155">
        <v>0</v>
      </c>
      <c r="I29" s="155">
        <v>0</v>
      </c>
      <c r="J29" s="154">
        <v>0</v>
      </c>
      <c r="K29" s="154">
        <v>0</v>
      </c>
      <c r="L29" s="155">
        <v>0</v>
      </c>
      <c r="M29" s="154">
        <v>0</v>
      </c>
      <c r="N29" s="154">
        <v>0</v>
      </c>
      <c r="O29" s="155">
        <v>0</v>
      </c>
      <c r="P29" s="155">
        <v>800000</v>
      </c>
      <c r="Q29" s="155">
        <v>0</v>
      </c>
      <c r="R29" s="155">
        <v>0</v>
      </c>
      <c r="S29" s="154">
        <v>0</v>
      </c>
      <c r="T29" s="212">
        <v>0</v>
      </c>
      <c r="U29" s="156">
        <f t="shared" si="2"/>
        <v>800000</v>
      </c>
      <c r="V29" s="80"/>
    </row>
    <row r="30" spans="1:23" ht="16.5" thickBot="1">
      <c r="A30" s="137">
        <v>32</v>
      </c>
      <c r="B30" s="138" t="s">
        <v>19</v>
      </c>
      <c r="C30" s="139">
        <v>1429500</v>
      </c>
      <c r="D30" s="139">
        <f>D33+D35</f>
        <v>146000</v>
      </c>
      <c r="E30" s="139">
        <f>E33+E35</f>
        <v>-146000</v>
      </c>
      <c r="F30" s="139">
        <f>F31+F32+F33+F34+F35</f>
        <v>691000</v>
      </c>
      <c r="G30" s="139">
        <f>G31+G32+G33+G35</f>
        <v>466.07000000001108</v>
      </c>
      <c r="H30" s="139">
        <f>H31+H32+H33+H34+H35</f>
        <v>348000</v>
      </c>
      <c r="I30" s="139">
        <f>I31+I32+I33+I34+I35</f>
        <v>3214.2899999999972</v>
      </c>
      <c r="J30" s="139">
        <v>0</v>
      </c>
      <c r="K30" s="139">
        <f>K31</f>
        <v>49606.879999999997</v>
      </c>
      <c r="L30" s="139">
        <v>0</v>
      </c>
      <c r="M30" s="139">
        <f>M32+M33</f>
        <v>221100</v>
      </c>
      <c r="N30" s="139">
        <f>N32+N33</f>
        <v>-66202.100000000006</v>
      </c>
      <c r="O30" s="139">
        <f>O31+O33+O34</f>
        <v>19400</v>
      </c>
      <c r="P30" s="139">
        <f>P31+P33+P34+P35</f>
        <v>133484.01999999999</v>
      </c>
      <c r="Q30" s="139">
        <v>4000</v>
      </c>
      <c r="R30" s="139">
        <v>0</v>
      </c>
      <c r="S30" s="139">
        <v>0</v>
      </c>
      <c r="T30" s="209">
        <v>0</v>
      </c>
      <c r="U30" s="140">
        <f t="shared" si="2"/>
        <v>1404069.16</v>
      </c>
      <c r="V30" s="80"/>
    </row>
    <row r="31" spans="1:23" ht="33.75" customHeight="1">
      <c r="A31" s="141">
        <v>321</v>
      </c>
      <c r="B31" s="157" t="s">
        <v>72</v>
      </c>
      <c r="C31" s="145">
        <v>451029.32999999996</v>
      </c>
      <c r="D31" s="158">
        <v>0</v>
      </c>
      <c r="E31" s="158">
        <v>0</v>
      </c>
      <c r="F31" s="145">
        <v>409629.33</v>
      </c>
      <c r="G31" s="145">
        <v>-68117.679999999993</v>
      </c>
      <c r="H31" s="145">
        <v>33000</v>
      </c>
      <c r="I31" s="145">
        <v>-20000</v>
      </c>
      <c r="J31" s="145">
        <v>0</v>
      </c>
      <c r="K31" s="145">
        <v>49606.879999999997</v>
      </c>
      <c r="L31" s="145">
        <v>0</v>
      </c>
      <c r="M31" s="145">
        <v>0</v>
      </c>
      <c r="N31" s="145">
        <v>0</v>
      </c>
      <c r="O31" s="145">
        <v>8400</v>
      </c>
      <c r="P31" s="145">
        <v>-1043.49</v>
      </c>
      <c r="Q31" s="145">
        <v>0</v>
      </c>
      <c r="R31" s="145">
        <v>0</v>
      </c>
      <c r="S31" s="145">
        <v>0</v>
      </c>
      <c r="T31" s="213">
        <v>0</v>
      </c>
      <c r="U31" s="146">
        <f t="shared" si="2"/>
        <v>411475.04000000004</v>
      </c>
      <c r="V31" s="80"/>
    </row>
    <row r="32" spans="1:23" ht="30" customHeight="1">
      <c r="A32" s="147">
        <v>322</v>
      </c>
      <c r="B32" s="159" t="s">
        <v>44</v>
      </c>
      <c r="C32" s="149">
        <v>244549.15</v>
      </c>
      <c r="D32" s="160">
        <v>0</v>
      </c>
      <c r="E32" s="160">
        <v>0</v>
      </c>
      <c r="F32" s="149">
        <v>51949.15</v>
      </c>
      <c r="G32" s="149">
        <v>-291.67</v>
      </c>
      <c r="H32" s="149">
        <v>62000</v>
      </c>
      <c r="I32" s="149">
        <v>54767.02</v>
      </c>
      <c r="J32" s="149">
        <v>0</v>
      </c>
      <c r="K32" s="149">
        <v>0</v>
      </c>
      <c r="L32" s="149">
        <v>0</v>
      </c>
      <c r="M32" s="149">
        <v>130600</v>
      </c>
      <c r="N32" s="149">
        <v>-45142.5</v>
      </c>
      <c r="O32" s="149">
        <v>0</v>
      </c>
      <c r="P32" s="149">
        <v>0</v>
      </c>
      <c r="Q32" s="149">
        <v>0</v>
      </c>
      <c r="R32" s="149">
        <v>0</v>
      </c>
      <c r="S32" s="149">
        <v>0</v>
      </c>
      <c r="T32" s="214">
        <v>0</v>
      </c>
      <c r="U32" s="151">
        <f t="shared" si="2"/>
        <v>253882</v>
      </c>
      <c r="V32" s="80"/>
    </row>
    <row r="33" spans="1:25" ht="21.75" customHeight="1">
      <c r="A33" s="147">
        <v>323</v>
      </c>
      <c r="B33" s="148" t="s">
        <v>45</v>
      </c>
      <c r="C33" s="149">
        <v>633382.15</v>
      </c>
      <c r="D33" s="160">
        <v>130000</v>
      </c>
      <c r="E33" s="160">
        <v>-130000</v>
      </c>
      <c r="F33" s="149">
        <v>196882.15</v>
      </c>
      <c r="G33" s="149">
        <v>69677.440000000002</v>
      </c>
      <c r="H33" s="149">
        <v>210000</v>
      </c>
      <c r="I33" s="149">
        <v>-11327.73</v>
      </c>
      <c r="J33" s="149">
        <v>0</v>
      </c>
      <c r="K33" s="149">
        <v>0</v>
      </c>
      <c r="L33" s="149">
        <v>0</v>
      </c>
      <c r="M33" s="149">
        <v>90500</v>
      </c>
      <c r="N33" s="149">
        <v>-21059.599999999999</v>
      </c>
      <c r="O33" s="149">
        <v>2000</v>
      </c>
      <c r="P33" s="149">
        <v>115000</v>
      </c>
      <c r="Q33" s="149">
        <v>4000</v>
      </c>
      <c r="R33" s="149">
        <v>0</v>
      </c>
      <c r="S33" s="149">
        <v>0</v>
      </c>
      <c r="T33" s="214">
        <v>0</v>
      </c>
      <c r="U33" s="151">
        <f t="shared" si="2"/>
        <v>655672.26</v>
      </c>
      <c r="V33" s="80"/>
    </row>
    <row r="34" spans="1:25" ht="21.75" customHeight="1">
      <c r="A34" s="147">
        <v>324</v>
      </c>
      <c r="B34" s="148" t="s">
        <v>46</v>
      </c>
      <c r="C34" s="149">
        <v>28820.050000000003</v>
      </c>
      <c r="D34" s="160">
        <v>0</v>
      </c>
      <c r="E34" s="160">
        <v>0</v>
      </c>
      <c r="F34" s="149">
        <v>10820.05</v>
      </c>
      <c r="G34" s="149">
        <v>0</v>
      </c>
      <c r="H34" s="149">
        <v>9000</v>
      </c>
      <c r="I34" s="149">
        <v>500</v>
      </c>
      <c r="J34" s="149">
        <v>0</v>
      </c>
      <c r="K34" s="149">
        <v>0</v>
      </c>
      <c r="L34" s="149">
        <v>0</v>
      </c>
      <c r="M34" s="149">
        <v>0</v>
      </c>
      <c r="N34" s="149">
        <v>0</v>
      </c>
      <c r="O34" s="149">
        <v>9000</v>
      </c>
      <c r="P34" s="149">
        <v>-2472.4899999999998</v>
      </c>
      <c r="Q34" s="149">
        <v>0</v>
      </c>
      <c r="R34" s="149">
        <v>0</v>
      </c>
      <c r="S34" s="149">
        <v>0</v>
      </c>
      <c r="T34" s="214">
        <v>0</v>
      </c>
      <c r="U34" s="151">
        <f t="shared" si="2"/>
        <v>26847.559999999998</v>
      </c>
      <c r="V34" s="80"/>
    </row>
    <row r="35" spans="1:25" ht="30" customHeight="1" thickBot="1">
      <c r="A35" s="152">
        <v>329</v>
      </c>
      <c r="B35" s="161" t="s">
        <v>47</v>
      </c>
      <c r="C35" s="155">
        <v>71719.320000000007</v>
      </c>
      <c r="D35" s="162">
        <v>16000</v>
      </c>
      <c r="E35" s="162">
        <v>-16000</v>
      </c>
      <c r="F35" s="155">
        <v>21719.32</v>
      </c>
      <c r="G35" s="155">
        <v>-802.02</v>
      </c>
      <c r="H35" s="155">
        <v>34000</v>
      </c>
      <c r="I35" s="155">
        <v>-20725</v>
      </c>
      <c r="J35" s="155">
        <v>0</v>
      </c>
      <c r="K35" s="155">
        <v>0</v>
      </c>
      <c r="L35" s="155">
        <v>0</v>
      </c>
      <c r="M35" s="155">
        <v>0</v>
      </c>
      <c r="N35" s="155">
        <v>0</v>
      </c>
      <c r="O35" s="155">
        <v>0</v>
      </c>
      <c r="P35" s="155">
        <v>22000</v>
      </c>
      <c r="Q35" s="155">
        <v>0</v>
      </c>
      <c r="R35" s="155">
        <v>0</v>
      </c>
      <c r="S35" s="155">
        <v>0</v>
      </c>
      <c r="T35" s="215">
        <v>0</v>
      </c>
      <c r="U35" s="156">
        <f t="shared" si="2"/>
        <v>56192.3</v>
      </c>
      <c r="V35" s="80"/>
    </row>
    <row r="36" spans="1:25" ht="16.5" thickBot="1">
      <c r="A36" s="137">
        <v>34</v>
      </c>
      <c r="B36" s="138" t="s">
        <v>22</v>
      </c>
      <c r="C36" s="139">
        <v>8300</v>
      </c>
      <c r="D36" s="139">
        <v>0</v>
      </c>
      <c r="E36" s="139">
        <v>0</v>
      </c>
      <c r="F36" s="139">
        <f>F37</f>
        <v>4000</v>
      </c>
      <c r="G36" s="139">
        <f>G37</f>
        <v>-466.07</v>
      </c>
      <c r="H36" s="139">
        <f>H37</f>
        <v>4300</v>
      </c>
      <c r="I36" s="139">
        <f>I37</f>
        <v>-870</v>
      </c>
      <c r="J36" s="139">
        <v>0</v>
      </c>
      <c r="K36" s="139">
        <v>0</v>
      </c>
      <c r="L36" s="139">
        <v>0</v>
      </c>
      <c r="M36" s="139">
        <v>0</v>
      </c>
      <c r="N36" s="139">
        <v>0</v>
      </c>
      <c r="O36" s="139">
        <v>0</v>
      </c>
      <c r="P36" s="139">
        <v>0</v>
      </c>
      <c r="Q36" s="139">
        <v>0</v>
      </c>
      <c r="R36" s="139">
        <v>0</v>
      </c>
      <c r="S36" s="139">
        <v>0</v>
      </c>
      <c r="T36" s="209">
        <v>0</v>
      </c>
      <c r="U36" s="140">
        <f t="shared" si="2"/>
        <v>6963.93</v>
      </c>
      <c r="V36" s="80"/>
    </row>
    <row r="37" spans="1:25" ht="16.5" thickBot="1">
      <c r="A37" s="163">
        <v>343</v>
      </c>
      <c r="B37" s="164" t="s">
        <v>48</v>
      </c>
      <c r="C37" s="165">
        <v>8300</v>
      </c>
      <c r="D37" s="166">
        <v>0</v>
      </c>
      <c r="E37" s="166">
        <v>0</v>
      </c>
      <c r="F37" s="165">
        <v>4000</v>
      </c>
      <c r="G37" s="165">
        <v>-466.07</v>
      </c>
      <c r="H37" s="165">
        <v>4300</v>
      </c>
      <c r="I37" s="165">
        <v>-870</v>
      </c>
      <c r="J37" s="165">
        <v>0</v>
      </c>
      <c r="K37" s="165">
        <v>0</v>
      </c>
      <c r="L37" s="165">
        <v>0</v>
      </c>
      <c r="M37" s="165">
        <v>0</v>
      </c>
      <c r="N37" s="165">
        <v>0</v>
      </c>
      <c r="O37" s="165">
        <v>0</v>
      </c>
      <c r="P37" s="165">
        <v>0</v>
      </c>
      <c r="Q37" s="165">
        <v>0</v>
      </c>
      <c r="R37" s="165">
        <v>0</v>
      </c>
      <c r="S37" s="165">
        <v>0</v>
      </c>
      <c r="T37" s="216">
        <v>0</v>
      </c>
      <c r="U37" s="167">
        <f t="shared" si="2"/>
        <v>6963.93</v>
      </c>
      <c r="V37" s="80"/>
    </row>
    <row r="38" spans="1:25" ht="16.5" thickBot="1">
      <c r="A38" s="137">
        <v>37</v>
      </c>
      <c r="B38" s="138" t="s">
        <v>131</v>
      </c>
      <c r="C38" s="139">
        <v>0</v>
      </c>
      <c r="D38" s="139">
        <v>0</v>
      </c>
      <c r="E38" s="139">
        <v>0</v>
      </c>
      <c r="F38" s="139">
        <v>0</v>
      </c>
      <c r="G38" s="139">
        <v>0</v>
      </c>
      <c r="H38" s="139">
        <v>0</v>
      </c>
      <c r="I38" s="139">
        <f>I39</f>
        <v>2832.52</v>
      </c>
      <c r="J38" s="139">
        <v>0</v>
      </c>
      <c r="K38" s="139">
        <v>0</v>
      </c>
      <c r="L38" s="139">
        <v>0</v>
      </c>
      <c r="M38" s="139">
        <v>0</v>
      </c>
      <c r="N38" s="139">
        <v>0</v>
      </c>
      <c r="O38" s="139">
        <v>0</v>
      </c>
      <c r="P38" s="139">
        <v>0</v>
      </c>
      <c r="Q38" s="139">
        <v>0</v>
      </c>
      <c r="R38" s="139">
        <v>0</v>
      </c>
      <c r="S38" s="139">
        <v>0</v>
      </c>
      <c r="T38" s="209">
        <v>0</v>
      </c>
      <c r="U38" s="140">
        <f t="shared" si="2"/>
        <v>2832.52</v>
      </c>
      <c r="V38" s="80"/>
    </row>
    <row r="39" spans="1:25" ht="16.5" thickBot="1">
      <c r="A39" s="163">
        <v>372</v>
      </c>
      <c r="B39" s="164" t="s">
        <v>132</v>
      </c>
      <c r="C39" s="165">
        <v>0</v>
      </c>
      <c r="D39" s="166">
        <v>0</v>
      </c>
      <c r="E39" s="166">
        <v>0</v>
      </c>
      <c r="F39" s="165">
        <v>0</v>
      </c>
      <c r="G39" s="165">
        <v>0</v>
      </c>
      <c r="H39" s="165">
        <v>0</v>
      </c>
      <c r="I39" s="165">
        <v>2832.52</v>
      </c>
      <c r="J39" s="165">
        <v>0</v>
      </c>
      <c r="K39" s="165">
        <v>0</v>
      </c>
      <c r="L39" s="165">
        <v>0</v>
      </c>
      <c r="M39" s="165">
        <v>0</v>
      </c>
      <c r="N39" s="165">
        <v>0</v>
      </c>
      <c r="O39" s="165">
        <v>0</v>
      </c>
      <c r="P39" s="165">
        <v>0</v>
      </c>
      <c r="Q39" s="165">
        <v>0</v>
      </c>
      <c r="R39" s="165">
        <v>0</v>
      </c>
      <c r="S39" s="165">
        <v>0</v>
      </c>
      <c r="T39" s="216">
        <v>0</v>
      </c>
      <c r="U39" s="167">
        <f t="shared" si="2"/>
        <v>2832.52</v>
      </c>
      <c r="V39" s="80"/>
    </row>
    <row r="40" spans="1:25" s="170" customFormat="1" ht="50.25" customHeight="1" thickBot="1">
      <c r="A40" s="137">
        <v>41</v>
      </c>
      <c r="B40" s="168" t="s">
        <v>78</v>
      </c>
      <c r="C40" s="139">
        <v>0</v>
      </c>
      <c r="D40" s="169">
        <v>0</v>
      </c>
      <c r="E40" s="169">
        <v>0</v>
      </c>
      <c r="F40" s="139">
        <v>0</v>
      </c>
      <c r="G40" s="139">
        <v>0</v>
      </c>
      <c r="H40" s="139">
        <f>H41</f>
        <v>0</v>
      </c>
      <c r="I40" s="139">
        <f>I41</f>
        <v>19000</v>
      </c>
      <c r="J40" s="139">
        <v>0</v>
      </c>
      <c r="K40" s="139">
        <v>0</v>
      </c>
      <c r="L40" s="139">
        <v>0</v>
      </c>
      <c r="M40" s="139">
        <v>0</v>
      </c>
      <c r="N40" s="139">
        <v>0</v>
      </c>
      <c r="O40" s="139">
        <v>0</v>
      </c>
      <c r="P40" s="139">
        <v>0</v>
      </c>
      <c r="Q40" s="139">
        <v>0</v>
      </c>
      <c r="R40" s="139">
        <v>0</v>
      </c>
      <c r="S40" s="139">
        <v>0</v>
      </c>
      <c r="T40" s="209">
        <v>0</v>
      </c>
      <c r="U40" s="140">
        <f t="shared" si="2"/>
        <v>19000</v>
      </c>
      <c r="V40" s="76"/>
    </row>
    <row r="41" spans="1:25" ht="16.5" thickBot="1">
      <c r="A41" s="163">
        <v>412</v>
      </c>
      <c r="B41" s="164" t="s">
        <v>79</v>
      </c>
      <c r="C41" s="165">
        <v>0</v>
      </c>
      <c r="D41" s="166">
        <v>0</v>
      </c>
      <c r="E41" s="166">
        <v>0</v>
      </c>
      <c r="F41" s="165">
        <v>0</v>
      </c>
      <c r="G41" s="165">
        <v>0</v>
      </c>
      <c r="H41" s="165">
        <v>0</v>
      </c>
      <c r="I41" s="165">
        <v>19000</v>
      </c>
      <c r="J41" s="165">
        <v>0</v>
      </c>
      <c r="K41" s="165">
        <v>0</v>
      </c>
      <c r="L41" s="165">
        <v>0</v>
      </c>
      <c r="M41" s="165">
        <v>0</v>
      </c>
      <c r="N41" s="165">
        <v>0</v>
      </c>
      <c r="O41" s="165">
        <v>0</v>
      </c>
      <c r="P41" s="165">
        <v>0</v>
      </c>
      <c r="Q41" s="165">
        <v>0</v>
      </c>
      <c r="R41" s="165">
        <v>0</v>
      </c>
      <c r="S41" s="165">
        <v>0</v>
      </c>
      <c r="T41" s="216">
        <v>0</v>
      </c>
      <c r="U41" s="167">
        <f t="shared" si="2"/>
        <v>19000</v>
      </c>
      <c r="V41" s="80"/>
    </row>
    <row r="42" spans="1:25" ht="44.25" thickBot="1">
      <c r="A42" s="137">
        <v>42</v>
      </c>
      <c r="B42" s="171" t="s">
        <v>49</v>
      </c>
      <c r="C42" s="139">
        <v>92000</v>
      </c>
      <c r="D42" s="139">
        <v>0</v>
      </c>
      <c r="E42" s="139">
        <v>0</v>
      </c>
      <c r="F42" s="139">
        <v>0</v>
      </c>
      <c r="G42" s="139">
        <v>0</v>
      </c>
      <c r="H42" s="139">
        <f>H43+H45</f>
        <v>92000</v>
      </c>
      <c r="I42" s="139">
        <f>I43+I44+I45</f>
        <v>24571.740000000005</v>
      </c>
      <c r="J42" s="139">
        <v>0</v>
      </c>
      <c r="K42" s="139">
        <v>0</v>
      </c>
      <c r="L42" s="139">
        <v>0</v>
      </c>
      <c r="M42" s="139">
        <v>0</v>
      </c>
      <c r="N42" s="139">
        <v>0</v>
      </c>
      <c r="O42" s="139">
        <v>0</v>
      </c>
      <c r="P42" s="139">
        <f>P44</f>
        <v>1600</v>
      </c>
      <c r="Q42" s="139">
        <v>0</v>
      </c>
      <c r="R42" s="139">
        <v>10000</v>
      </c>
      <c r="S42" s="139">
        <v>0</v>
      </c>
      <c r="T42" s="209">
        <v>6200</v>
      </c>
      <c r="U42" s="140">
        <f t="shared" si="2"/>
        <v>134371.74</v>
      </c>
      <c r="V42" s="80"/>
    </row>
    <row r="43" spans="1:25" ht="18" customHeight="1">
      <c r="A43" s="172">
        <v>422</v>
      </c>
      <c r="B43" s="173" t="s">
        <v>50</v>
      </c>
      <c r="C43" s="145">
        <v>73000</v>
      </c>
      <c r="D43" s="145">
        <v>0</v>
      </c>
      <c r="E43" s="145">
        <v>0</v>
      </c>
      <c r="F43" s="145">
        <v>0</v>
      </c>
      <c r="G43" s="145">
        <v>0</v>
      </c>
      <c r="H43" s="145">
        <v>73000</v>
      </c>
      <c r="I43" s="145">
        <v>26900</v>
      </c>
      <c r="J43" s="145">
        <v>0</v>
      </c>
      <c r="K43" s="145">
        <v>0</v>
      </c>
      <c r="L43" s="145">
        <v>0</v>
      </c>
      <c r="M43" s="145">
        <v>0</v>
      </c>
      <c r="N43" s="145">
        <v>0</v>
      </c>
      <c r="O43" s="145">
        <v>0</v>
      </c>
      <c r="P43" s="145">
        <v>0</v>
      </c>
      <c r="Q43" s="145">
        <v>0</v>
      </c>
      <c r="R43" s="145">
        <v>10000</v>
      </c>
      <c r="S43" s="145">
        <v>0</v>
      </c>
      <c r="T43" s="213">
        <v>6200</v>
      </c>
      <c r="U43" s="146">
        <f t="shared" si="2"/>
        <v>116100</v>
      </c>
      <c r="V43" s="80"/>
    </row>
    <row r="44" spans="1:25" ht="18.75" customHeight="1">
      <c r="A44" s="147">
        <v>424</v>
      </c>
      <c r="B44" s="174" t="s">
        <v>51</v>
      </c>
      <c r="C44" s="149">
        <v>0</v>
      </c>
      <c r="D44" s="149">
        <v>0</v>
      </c>
      <c r="E44" s="149">
        <v>0</v>
      </c>
      <c r="F44" s="149">
        <v>0</v>
      </c>
      <c r="G44" s="149">
        <v>0</v>
      </c>
      <c r="H44" s="149">
        <v>0</v>
      </c>
      <c r="I44" s="149">
        <v>16671.740000000002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1600</v>
      </c>
      <c r="Q44" s="149">
        <v>0</v>
      </c>
      <c r="R44" s="149">
        <v>0</v>
      </c>
      <c r="S44" s="149">
        <v>0</v>
      </c>
      <c r="T44" s="214">
        <v>0</v>
      </c>
      <c r="U44" s="151">
        <f t="shared" si="2"/>
        <v>18271.740000000002</v>
      </c>
      <c r="V44" s="80"/>
      <c r="Y44" s="186"/>
    </row>
    <row r="45" spans="1:25" ht="18" customHeight="1" thickBot="1">
      <c r="A45" s="152">
        <v>426</v>
      </c>
      <c r="B45" s="175" t="s">
        <v>52</v>
      </c>
      <c r="C45" s="155">
        <v>19000</v>
      </c>
      <c r="D45" s="155">
        <v>0</v>
      </c>
      <c r="E45" s="155">
        <v>0</v>
      </c>
      <c r="F45" s="155">
        <v>0</v>
      </c>
      <c r="G45" s="155">
        <v>0</v>
      </c>
      <c r="H45" s="155">
        <v>19000</v>
      </c>
      <c r="I45" s="155">
        <v>-19000</v>
      </c>
      <c r="J45" s="155">
        <v>0</v>
      </c>
      <c r="K45" s="155">
        <v>0</v>
      </c>
      <c r="L45" s="155">
        <v>0</v>
      </c>
      <c r="M45" s="155">
        <v>0</v>
      </c>
      <c r="N45" s="155">
        <v>0</v>
      </c>
      <c r="O45" s="155">
        <v>0</v>
      </c>
      <c r="P45" s="155">
        <v>0</v>
      </c>
      <c r="Q45" s="155">
        <v>0</v>
      </c>
      <c r="R45" s="155">
        <v>0</v>
      </c>
      <c r="S45" s="155">
        <v>0</v>
      </c>
      <c r="T45" s="215">
        <v>0</v>
      </c>
      <c r="U45" s="156">
        <f t="shared" si="2"/>
        <v>0</v>
      </c>
      <c r="V45" s="80"/>
    </row>
    <row r="46" spans="1:25" ht="16.5" thickBot="1">
      <c r="A46" s="205"/>
      <c r="B46" s="206" t="s">
        <v>53</v>
      </c>
      <c r="C46" s="207">
        <f>C26+C30+C36+C42</f>
        <v>7319800</v>
      </c>
      <c r="D46" s="207">
        <f>D26+D30</f>
        <v>5871000</v>
      </c>
      <c r="E46" s="207">
        <f>E26+E30</f>
        <v>-5871000</v>
      </c>
      <c r="F46" s="207">
        <f>F30+F36</f>
        <v>695000</v>
      </c>
      <c r="G46" s="207">
        <f>G30+G36</f>
        <v>1.1084466677857563E-11</v>
      </c>
      <c r="H46" s="207">
        <f>H26+H30+H36+H40+H42</f>
        <v>444300</v>
      </c>
      <c r="I46" s="207">
        <f>I26+I30+I36+I38+I40+I42</f>
        <v>53240.58</v>
      </c>
      <c r="J46" s="176">
        <f>J26</f>
        <v>12000</v>
      </c>
      <c r="K46" s="176">
        <f>K26+K30</f>
        <v>43606.879999999997</v>
      </c>
      <c r="L46" s="176">
        <v>0</v>
      </c>
      <c r="M46" s="176">
        <f>M30</f>
        <v>221100</v>
      </c>
      <c r="N46" s="176">
        <f>N30</f>
        <v>-66202.100000000006</v>
      </c>
      <c r="O46" s="176">
        <f>O26+O30</f>
        <v>72400</v>
      </c>
      <c r="P46" s="176">
        <f>P26+P30+P36+P38+P42</f>
        <v>6365084.0199999996</v>
      </c>
      <c r="Q46" s="176">
        <f>Q30</f>
        <v>4000</v>
      </c>
      <c r="R46" s="176">
        <f>R42</f>
        <v>10000</v>
      </c>
      <c r="S46" s="176">
        <v>0</v>
      </c>
      <c r="T46" s="217">
        <v>6200</v>
      </c>
      <c r="U46" s="177">
        <f t="shared" si="2"/>
        <v>7860729.379999999</v>
      </c>
      <c r="V46" s="80"/>
    </row>
    <row r="47" spans="1:25" ht="11.25" customHeight="1">
      <c r="A47" s="255" t="s">
        <v>114</v>
      </c>
      <c r="B47" s="256"/>
      <c r="C47" s="256"/>
      <c r="D47" s="256"/>
      <c r="E47" s="256"/>
      <c r="F47" s="256"/>
      <c r="G47" s="256"/>
      <c r="H47" s="259">
        <v>110000</v>
      </c>
      <c r="I47" s="261">
        <v>0</v>
      </c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80"/>
      <c r="V47" s="80"/>
    </row>
    <row r="48" spans="1:25" ht="7.5" customHeight="1" thickBot="1">
      <c r="A48" s="257"/>
      <c r="B48" s="258"/>
      <c r="C48" s="258"/>
      <c r="D48" s="258"/>
      <c r="E48" s="258"/>
      <c r="F48" s="258"/>
      <c r="G48" s="258"/>
      <c r="H48" s="260"/>
      <c r="I48" s="262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80"/>
      <c r="V48" s="80"/>
    </row>
    <row r="49" spans="1:22" ht="20.25">
      <c r="A49" s="331"/>
      <c r="B49" s="332"/>
      <c r="C49" s="333"/>
      <c r="D49" s="334"/>
      <c r="E49" s="334"/>
      <c r="F49" s="335"/>
      <c r="G49" s="335"/>
      <c r="H49" s="335"/>
      <c r="I49" s="179"/>
      <c r="J49" s="179"/>
      <c r="K49" s="179"/>
      <c r="L49" s="129"/>
      <c r="M49" s="129"/>
      <c r="N49" s="129"/>
      <c r="O49" s="180"/>
      <c r="P49" s="180"/>
      <c r="Q49" s="181"/>
      <c r="R49" s="181"/>
      <c r="S49" s="129"/>
      <c r="T49" s="129"/>
      <c r="U49" s="80"/>
      <c r="V49" s="80"/>
    </row>
    <row r="50" spans="1:22" ht="23.25">
      <c r="A50" s="336" t="s">
        <v>118</v>
      </c>
      <c r="B50" s="337"/>
      <c r="C50" s="338"/>
      <c r="D50" s="339"/>
      <c r="E50" s="340"/>
      <c r="F50" s="129"/>
      <c r="G50" s="181"/>
      <c r="H50" s="181"/>
      <c r="I50" s="129"/>
      <c r="J50" s="129"/>
      <c r="K50" s="80"/>
      <c r="L50" s="80"/>
    </row>
    <row r="51" spans="1:22" ht="23.25">
      <c r="A51" s="336"/>
      <c r="B51" s="337"/>
      <c r="C51" s="338"/>
      <c r="D51" s="339"/>
      <c r="E51" s="203" t="s">
        <v>54</v>
      </c>
      <c r="F51" s="182"/>
      <c r="G51" s="182"/>
      <c r="H51" s="182"/>
      <c r="I51" s="130"/>
      <c r="J51" s="130"/>
      <c r="K51" s="183"/>
      <c r="L51" s="83"/>
    </row>
    <row r="52" spans="1:22" ht="23.25">
      <c r="A52" s="336"/>
      <c r="B52" s="337"/>
      <c r="C52" s="338"/>
      <c r="D52" s="339"/>
      <c r="E52" s="340"/>
      <c r="F52" s="184"/>
      <c r="G52" s="182"/>
      <c r="H52" s="182"/>
      <c r="I52" s="130"/>
      <c r="J52" s="130"/>
      <c r="K52" s="185"/>
      <c r="L52" s="185"/>
    </row>
    <row r="53" spans="1:22" ht="23.25">
      <c r="A53" s="341"/>
      <c r="B53" s="342"/>
      <c r="C53" s="343" t="s">
        <v>138</v>
      </c>
      <c r="D53" s="344"/>
      <c r="E53" s="340"/>
      <c r="F53" s="181"/>
      <c r="G53" s="181"/>
      <c r="H53" s="181"/>
    </row>
    <row r="54" spans="1:22" ht="23.25">
      <c r="A54" s="345" t="s">
        <v>123</v>
      </c>
      <c r="B54" s="346"/>
      <c r="C54" s="347"/>
      <c r="D54" s="346"/>
      <c r="E54" s="340"/>
    </row>
    <row r="55" spans="1:22" ht="23.25">
      <c r="A55" s="348"/>
      <c r="B55" s="348"/>
      <c r="C55" s="348"/>
      <c r="D55" s="348"/>
      <c r="E55" s="348"/>
    </row>
    <row r="56" spans="1:22" ht="23.25">
      <c r="A56" s="204"/>
      <c r="B56" s="204"/>
      <c r="C56" s="204"/>
      <c r="D56" s="204"/>
      <c r="E56" s="204"/>
      <c r="F56" s="334"/>
      <c r="G56" s="334"/>
      <c r="H56" s="334"/>
    </row>
    <row r="57" spans="1:22" ht="23.25">
      <c r="A57" s="204"/>
      <c r="B57" s="204"/>
      <c r="C57" s="204"/>
      <c r="D57" s="204"/>
      <c r="E57" s="204"/>
      <c r="F57" s="334"/>
      <c r="G57" s="334"/>
      <c r="H57" s="334"/>
    </row>
    <row r="58" spans="1:22" ht="20.25">
      <c r="A58" s="334"/>
      <c r="B58" s="334"/>
      <c r="C58" s="334"/>
      <c r="D58" s="334"/>
      <c r="E58" s="334"/>
      <c r="F58" s="334"/>
      <c r="G58" s="334"/>
      <c r="H58" s="334"/>
    </row>
    <row r="59" spans="1:22" ht="20.25">
      <c r="A59" s="334"/>
      <c r="B59" s="334"/>
      <c r="C59" s="334"/>
      <c r="D59" s="334"/>
      <c r="E59" s="334"/>
      <c r="F59" s="334"/>
      <c r="G59" s="334"/>
      <c r="H59" s="334"/>
    </row>
    <row r="60" spans="1:22" ht="20.25">
      <c r="A60" s="334"/>
      <c r="B60" s="334"/>
      <c r="C60" s="334"/>
      <c r="D60" s="334"/>
      <c r="E60" s="334"/>
      <c r="F60" s="334"/>
      <c r="G60" s="334"/>
      <c r="H60" s="334"/>
    </row>
    <row r="61" spans="1:22" ht="20.25">
      <c r="A61" s="334"/>
      <c r="B61" s="334"/>
      <c r="C61" s="334"/>
      <c r="D61" s="334"/>
      <c r="E61" s="334"/>
      <c r="F61" s="334"/>
      <c r="G61" s="334"/>
      <c r="H61" s="334"/>
    </row>
    <row r="62" spans="1:22" ht="20.25">
      <c r="A62" s="334"/>
      <c r="B62" s="334"/>
      <c r="C62" s="334"/>
      <c r="D62" s="334"/>
      <c r="E62" s="334"/>
      <c r="F62" s="334"/>
      <c r="G62" s="334"/>
      <c r="H62" s="334"/>
    </row>
    <row r="63" spans="1:22" ht="20.25">
      <c r="A63" s="334"/>
      <c r="B63" s="334"/>
      <c r="C63" s="334"/>
      <c r="D63" s="334"/>
      <c r="E63" s="334"/>
      <c r="F63" s="334"/>
      <c r="G63" s="334"/>
      <c r="H63" s="334"/>
    </row>
    <row r="64" spans="1:22" ht="20.25">
      <c r="A64" s="334"/>
      <c r="B64" s="334"/>
      <c r="C64" s="334"/>
      <c r="D64" s="334"/>
      <c r="E64" s="334"/>
      <c r="F64" s="334"/>
      <c r="G64" s="334"/>
      <c r="H64" s="334"/>
    </row>
    <row r="65" spans="1:8" ht="20.25">
      <c r="A65" s="334"/>
      <c r="B65" s="334"/>
      <c r="C65" s="334"/>
      <c r="D65" s="334"/>
      <c r="E65" s="334"/>
      <c r="F65" s="334"/>
      <c r="G65" s="334"/>
      <c r="H65" s="334"/>
    </row>
    <row r="66" spans="1:8" ht="26.25" customHeight="1"/>
    <row r="67" spans="1:8" ht="17.25" customHeight="1"/>
    <row r="68" spans="1:8" ht="18.75" customHeight="1"/>
    <row r="69" spans="1:8" ht="21.75" customHeight="1"/>
    <row r="70" spans="1:8" ht="28.5" customHeight="1"/>
    <row r="71" spans="1:8" ht="27" customHeight="1"/>
    <row r="72" spans="1:8" ht="20.25" customHeight="1"/>
    <row r="73" spans="1:8" ht="16.5" customHeight="1"/>
    <row r="74" spans="1:8" ht="17.25" customHeight="1"/>
    <row r="75" spans="1:8" ht="17.25" customHeight="1"/>
    <row r="88" ht="34.5" customHeight="1"/>
    <row r="89" ht="22.5" customHeight="1"/>
    <row r="90" ht="15.75" customHeight="1"/>
    <row r="93" ht="27.75" customHeight="1"/>
    <row r="99" ht="39.75" customHeight="1"/>
    <row r="117" spans="1:22" ht="15.75">
      <c r="A117" s="125"/>
      <c r="B117" s="126"/>
      <c r="C117" s="80"/>
      <c r="D117" s="127"/>
      <c r="E117" s="127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</row>
  </sheetData>
  <mergeCells count="12">
    <mergeCell ref="A1:D1"/>
    <mergeCell ref="U1:V1"/>
    <mergeCell ref="F6:O6"/>
    <mergeCell ref="U6:V6"/>
    <mergeCell ref="F7:O7"/>
    <mergeCell ref="U7:V7"/>
    <mergeCell ref="A2:AB2"/>
    <mergeCell ref="A47:G48"/>
    <mergeCell ref="H47:H48"/>
    <mergeCell ref="I47:I48"/>
    <mergeCell ref="F10:O10"/>
    <mergeCell ref="U10:V1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9"/>
  <sheetViews>
    <sheetView tabSelected="1" topLeftCell="A18" zoomScale="75" zoomScaleNormal="75" workbookViewId="0">
      <selection activeCell="J36" sqref="A31:J36"/>
    </sheetView>
  </sheetViews>
  <sheetFormatPr defaultRowHeight="15"/>
  <cols>
    <col min="1" max="1" width="28.85546875" style="81" customWidth="1"/>
    <col min="2" max="2" width="20.85546875" style="81" customWidth="1"/>
    <col min="3" max="3" width="16.140625" style="81" customWidth="1"/>
    <col min="4" max="4" width="20.28515625" style="81" customWidth="1"/>
    <col min="5" max="5" width="13" style="81" customWidth="1"/>
    <col min="6" max="6" width="21.85546875" style="81" customWidth="1"/>
    <col min="7" max="7" width="21.140625" style="116" customWidth="1"/>
    <col min="8" max="8" width="14.42578125" style="116" customWidth="1"/>
    <col min="9" max="9" width="21.42578125" style="81" customWidth="1"/>
    <col min="10" max="10" width="13.140625" style="81" customWidth="1"/>
    <col min="11" max="12" width="21.5703125" style="81" customWidth="1"/>
    <col min="13" max="13" width="21.28515625" style="81" customWidth="1"/>
    <col min="14" max="16384" width="9.140625" style="81"/>
  </cols>
  <sheetData>
    <row r="1" spans="1:13" ht="24" thickBot="1">
      <c r="A1" s="295" t="s">
        <v>89</v>
      </c>
      <c r="B1" s="296"/>
      <c r="C1" s="296"/>
      <c r="D1" s="296"/>
      <c r="E1" s="296"/>
      <c r="F1" s="297"/>
      <c r="K1" s="187" t="s">
        <v>62</v>
      </c>
      <c r="L1" s="246"/>
      <c r="M1" s="188"/>
    </row>
    <row r="2" spans="1:13" ht="21" thickBot="1">
      <c r="A2" s="300" t="s">
        <v>130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</row>
    <row r="3" spans="1:13" ht="33.75" customHeight="1" thickBot="1">
      <c r="A3" s="189" t="s">
        <v>63</v>
      </c>
      <c r="B3" s="301" t="s">
        <v>107</v>
      </c>
      <c r="C3" s="302"/>
      <c r="D3" s="303"/>
      <c r="E3" s="303"/>
      <c r="F3" s="303"/>
      <c r="G3" s="303"/>
      <c r="H3" s="303"/>
      <c r="I3" s="303"/>
      <c r="J3" s="303"/>
      <c r="K3" s="303"/>
      <c r="L3" s="303"/>
      <c r="M3" s="304"/>
    </row>
    <row r="4" spans="1:13" ht="15" customHeight="1">
      <c r="A4" s="190" t="s">
        <v>121</v>
      </c>
      <c r="B4" s="305" t="s">
        <v>32</v>
      </c>
      <c r="C4" s="298" t="s">
        <v>119</v>
      </c>
      <c r="D4" s="307" t="s">
        <v>64</v>
      </c>
      <c r="E4" s="298" t="s">
        <v>119</v>
      </c>
      <c r="F4" s="307" t="s">
        <v>33</v>
      </c>
      <c r="G4" s="309" t="s">
        <v>34</v>
      </c>
      <c r="H4" s="298" t="s">
        <v>119</v>
      </c>
      <c r="I4" s="309" t="s">
        <v>65</v>
      </c>
      <c r="J4" s="298" t="s">
        <v>119</v>
      </c>
      <c r="K4" s="311" t="s">
        <v>41</v>
      </c>
      <c r="L4" s="307" t="s">
        <v>119</v>
      </c>
      <c r="M4" s="313" t="s">
        <v>66</v>
      </c>
    </row>
    <row r="5" spans="1:13" ht="123.75" customHeight="1" thickBot="1">
      <c r="A5" s="233" t="s">
        <v>122</v>
      </c>
      <c r="B5" s="306"/>
      <c r="C5" s="299"/>
      <c r="D5" s="308"/>
      <c r="E5" s="299"/>
      <c r="F5" s="308"/>
      <c r="G5" s="310"/>
      <c r="H5" s="299"/>
      <c r="I5" s="310"/>
      <c r="J5" s="299"/>
      <c r="K5" s="312"/>
      <c r="L5" s="315"/>
      <c r="M5" s="314"/>
    </row>
    <row r="6" spans="1:13" ht="53.25" customHeight="1">
      <c r="A6" s="237" t="s">
        <v>74</v>
      </c>
      <c r="B6" s="238"/>
      <c r="C6" s="238"/>
      <c r="D6" s="238"/>
      <c r="E6" s="238"/>
      <c r="F6" s="238"/>
      <c r="G6" s="239"/>
      <c r="H6" s="239"/>
      <c r="I6" s="239"/>
      <c r="J6" s="239"/>
      <c r="K6" s="238"/>
      <c r="L6" s="247"/>
      <c r="M6" s="240"/>
    </row>
    <row r="7" spans="1:13" ht="50.25" customHeight="1">
      <c r="A7" s="191" t="s">
        <v>71</v>
      </c>
      <c r="B7" s="192"/>
      <c r="C7" s="192"/>
      <c r="D7" s="192"/>
      <c r="E7" s="192"/>
      <c r="F7" s="192"/>
      <c r="G7" s="149">
        <v>9000</v>
      </c>
      <c r="H7" s="149">
        <v>-2472.4899999999998</v>
      </c>
      <c r="I7" s="149"/>
      <c r="J7" s="149"/>
      <c r="K7" s="192"/>
      <c r="L7" s="248"/>
      <c r="M7" s="193"/>
    </row>
    <row r="8" spans="1:13" ht="79.5" customHeight="1">
      <c r="A8" s="191" t="s">
        <v>112</v>
      </c>
      <c r="B8" s="192"/>
      <c r="C8" s="192"/>
      <c r="D8" s="192"/>
      <c r="E8" s="192"/>
      <c r="F8" s="192"/>
      <c r="G8" s="149">
        <v>61400</v>
      </c>
      <c r="H8" s="149">
        <v>-1043.49</v>
      </c>
      <c r="I8" s="149"/>
      <c r="J8" s="149"/>
      <c r="K8" s="192"/>
      <c r="L8" s="248"/>
      <c r="M8" s="193"/>
    </row>
    <row r="9" spans="1:13" ht="72.75" customHeight="1">
      <c r="A9" s="191" t="s">
        <v>75</v>
      </c>
      <c r="B9" s="192"/>
      <c r="C9" s="192"/>
      <c r="D9" s="192"/>
      <c r="E9" s="192"/>
      <c r="F9" s="192"/>
      <c r="G9" s="149">
        <v>2000</v>
      </c>
      <c r="H9" s="149">
        <v>1600</v>
      </c>
      <c r="I9" s="149"/>
      <c r="J9" s="149"/>
      <c r="K9" s="192"/>
      <c r="L9" s="248"/>
      <c r="M9" s="193"/>
    </row>
    <row r="10" spans="1:13" ht="64.5" customHeight="1">
      <c r="A10" s="191" t="s">
        <v>109</v>
      </c>
      <c r="B10" s="192"/>
      <c r="C10" s="192"/>
      <c r="D10" s="192"/>
      <c r="E10" s="192"/>
      <c r="F10" s="192"/>
      <c r="G10" s="149"/>
      <c r="H10" s="149"/>
      <c r="I10" s="149"/>
      <c r="J10" s="149"/>
      <c r="K10" s="192"/>
      <c r="L10" s="248"/>
      <c r="M10" s="193"/>
    </row>
    <row r="11" spans="1:13" ht="28.5" customHeight="1">
      <c r="A11" s="191" t="s">
        <v>98</v>
      </c>
      <c r="B11" s="192">
        <v>5871000</v>
      </c>
      <c r="C11" s="192">
        <v>-5871000</v>
      </c>
      <c r="D11" s="192"/>
      <c r="E11" s="192"/>
      <c r="F11" s="192"/>
      <c r="G11" s="149">
        <v>0</v>
      </c>
      <c r="H11" s="149">
        <v>6367000</v>
      </c>
      <c r="I11" s="149"/>
      <c r="J11" s="149"/>
      <c r="K11" s="192"/>
      <c r="L11" s="248"/>
      <c r="M11" s="193"/>
    </row>
    <row r="12" spans="1:13" ht="28.5" customHeight="1">
      <c r="A12" s="191" t="s">
        <v>81</v>
      </c>
      <c r="B12" s="192"/>
      <c r="C12" s="192"/>
      <c r="D12" s="192"/>
      <c r="E12" s="192"/>
      <c r="F12" s="192"/>
      <c r="G12" s="149"/>
      <c r="H12" s="149"/>
      <c r="I12" s="149"/>
      <c r="J12" s="149"/>
      <c r="K12" s="192"/>
      <c r="L12" s="248"/>
      <c r="M12" s="193"/>
    </row>
    <row r="13" spans="1:13" ht="28.5" customHeight="1">
      <c r="A13" s="191" t="s">
        <v>76</v>
      </c>
      <c r="B13" s="192"/>
      <c r="C13" s="192"/>
      <c r="D13" s="192"/>
      <c r="E13" s="192"/>
      <c r="F13" s="192"/>
      <c r="G13" s="149"/>
      <c r="H13" s="149"/>
      <c r="I13" s="149"/>
      <c r="J13" s="149"/>
      <c r="K13" s="192"/>
      <c r="L13" s="248"/>
      <c r="M13" s="193"/>
    </row>
    <row r="14" spans="1:13" ht="33" customHeight="1">
      <c r="A14" s="191" t="s">
        <v>67</v>
      </c>
      <c r="B14" s="192"/>
      <c r="C14" s="192"/>
      <c r="D14" s="192">
        <v>700</v>
      </c>
      <c r="E14" s="192">
        <v>-700</v>
      </c>
      <c r="F14" s="192"/>
      <c r="G14" s="149"/>
      <c r="H14" s="149"/>
      <c r="I14" s="149"/>
      <c r="J14" s="149"/>
      <c r="K14" s="192"/>
      <c r="L14" s="248"/>
      <c r="M14" s="193"/>
    </row>
    <row r="15" spans="1:13" ht="28.5" customHeight="1">
      <c r="A15" s="191" t="s">
        <v>117</v>
      </c>
      <c r="B15" s="192"/>
      <c r="C15" s="192"/>
      <c r="D15" s="192">
        <v>553600</v>
      </c>
      <c r="E15" s="192">
        <v>53940.58</v>
      </c>
      <c r="F15" s="192"/>
      <c r="G15" s="149"/>
      <c r="H15" s="149"/>
      <c r="I15" s="149"/>
      <c r="J15" s="149"/>
      <c r="K15" s="192"/>
      <c r="L15" s="248"/>
      <c r="M15" s="193"/>
    </row>
    <row r="16" spans="1:13" ht="30.75" customHeight="1">
      <c r="A16" s="191" t="s">
        <v>68</v>
      </c>
      <c r="B16" s="192"/>
      <c r="C16" s="192"/>
      <c r="D16" s="192"/>
      <c r="E16" s="192"/>
      <c r="F16" s="192"/>
      <c r="G16" s="149"/>
      <c r="H16" s="149"/>
      <c r="I16" s="149"/>
      <c r="J16" s="149"/>
      <c r="K16" s="192"/>
      <c r="L16" s="248"/>
      <c r="M16" s="193"/>
    </row>
    <row r="17" spans="1:15" ht="29.25" customHeight="1">
      <c r="A17" s="191" t="s">
        <v>69</v>
      </c>
      <c r="B17" s="192"/>
      <c r="C17" s="192"/>
      <c r="D17" s="192"/>
      <c r="E17" s="192"/>
      <c r="F17" s="192"/>
      <c r="G17" s="149"/>
      <c r="H17" s="149"/>
      <c r="I17" s="149"/>
      <c r="J17" s="149"/>
      <c r="K17" s="192"/>
      <c r="L17" s="248"/>
      <c r="M17" s="193"/>
    </row>
    <row r="18" spans="1:15" ht="30" customHeight="1">
      <c r="A18" s="241" t="s">
        <v>91</v>
      </c>
      <c r="B18" s="192">
        <v>695000</v>
      </c>
      <c r="C18" s="192">
        <v>0</v>
      </c>
      <c r="D18" s="192"/>
      <c r="E18" s="192"/>
      <c r="F18" s="192"/>
      <c r="G18" s="149"/>
      <c r="H18" s="149"/>
      <c r="I18" s="149"/>
      <c r="J18" s="149"/>
      <c r="K18" s="192"/>
      <c r="L18" s="248"/>
      <c r="M18" s="193"/>
    </row>
    <row r="19" spans="1:15" ht="23.25" customHeight="1">
      <c r="A19" s="241" t="s">
        <v>85</v>
      </c>
      <c r="B19" s="192">
        <v>221100</v>
      </c>
      <c r="C19" s="192">
        <v>-66202.100000000006</v>
      </c>
      <c r="D19" s="192"/>
      <c r="E19" s="192"/>
      <c r="F19" s="192"/>
      <c r="G19" s="149"/>
      <c r="H19" s="149"/>
      <c r="I19" s="149"/>
      <c r="J19" s="149"/>
      <c r="K19" s="192"/>
      <c r="L19" s="248"/>
      <c r="M19" s="193"/>
    </row>
    <row r="20" spans="1:15" ht="79.5" customHeight="1">
      <c r="A20" s="191" t="s">
        <v>90</v>
      </c>
      <c r="B20" s="192">
        <v>12000</v>
      </c>
      <c r="C20" s="192">
        <v>43606.879999999997</v>
      </c>
      <c r="D20" s="192"/>
      <c r="E20" s="192"/>
      <c r="F20" s="192"/>
      <c r="G20" s="149"/>
      <c r="H20" s="149"/>
      <c r="I20" s="149"/>
      <c r="J20" s="149"/>
      <c r="K20" s="192"/>
      <c r="L20" s="248"/>
      <c r="M20" s="193"/>
    </row>
    <row r="21" spans="1:15" ht="46.5" customHeight="1">
      <c r="A21" s="191" t="s">
        <v>97</v>
      </c>
      <c r="B21" s="192"/>
      <c r="C21" s="192"/>
      <c r="D21" s="192"/>
      <c r="E21" s="192"/>
      <c r="F21" s="192"/>
      <c r="G21" s="149"/>
      <c r="H21" s="149"/>
      <c r="I21" s="149">
        <v>0</v>
      </c>
      <c r="J21" s="149">
        <v>4000</v>
      </c>
      <c r="K21" s="192">
        <v>10000</v>
      </c>
      <c r="L21" s="248"/>
      <c r="M21" s="193"/>
    </row>
    <row r="22" spans="1:15" ht="46.5" customHeight="1" thickBot="1">
      <c r="A22" s="242" t="s">
        <v>133</v>
      </c>
      <c r="B22" s="243"/>
      <c r="C22" s="243"/>
      <c r="D22" s="243"/>
      <c r="E22" s="243"/>
      <c r="F22" s="243"/>
      <c r="G22" s="244"/>
      <c r="H22" s="244"/>
      <c r="I22" s="244"/>
      <c r="J22" s="244"/>
      <c r="K22" s="243">
        <v>0</v>
      </c>
      <c r="L22" s="249">
        <v>6200</v>
      </c>
      <c r="M22" s="245"/>
    </row>
    <row r="23" spans="1:15" ht="18.75" customHeight="1" thickBot="1">
      <c r="A23" s="234" t="s">
        <v>70</v>
      </c>
      <c r="B23" s="235">
        <f>SUM(B7:B22)</f>
        <v>6799100</v>
      </c>
      <c r="C23" s="235">
        <f>SUM(C7:C22)</f>
        <v>-5893595.2199999997</v>
      </c>
      <c r="D23" s="235">
        <f>SUM(D7:D22)</f>
        <v>554300</v>
      </c>
      <c r="E23" s="235">
        <f>SUM(E7:E22)</f>
        <v>53240.58</v>
      </c>
      <c r="F23" s="235"/>
      <c r="G23" s="235">
        <f t="shared" ref="G23:L23" si="0">SUM(G7:G22)</f>
        <v>72400</v>
      </c>
      <c r="H23" s="235">
        <f t="shared" si="0"/>
        <v>6365084.0199999996</v>
      </c>
      <c r="I23" s="235">
        <f t="shared" si="0"/>
        <v>0</v>
      </c>
      <c r="J23" s="235">
        <f t="shared" si="0"/>
        <v>4000</v>
      </c>
      <c r="K23" s="235">
        <f t="shared" si="0"/>
        <v>10000</v>
      </c>
      <c r="L23" s="250">
        <f t="shared" si="0"/>
        <v>6200</v>
      </c>
      <c r="M23" s="236">
        <v>0</v>
      </c>
    </row>
    <row r="24" spans="1:15" ht="45" customHeight="1" thickBot="1">
      <c r="A24" s="194"/>
      <c r="B24" s="195" t="s">
        <v>113</v>
      </c>
      <c r="C24" s="196"/>
      <c r="D24" s="274">
        <f>B23+D23+G23+J23</f>
        <v>7429800</v>
      </c>
      <c r="E24" s="274"/>
      <c r="F24" s="274"/>
      <c r="G24" s="275" t="s">
        <v>139</v>
      </c>
      <c r="H24" s="276"/>
      <c r="I24" s="276"/>
      <c r="J24" s="272">
        <f>B23+C23+D23+E23+G23+H23+J23+K23+L23</f>
        <v>7970729.3799999999</v>
      </c>
      <c r="K24" s="272"/>
      <c r="L24" s="272"/>
      <c r="M24" s="273"/>
    </row>
    <row r="25" spans="1:15">
      <c r="A25" s="280" t="s">
        <v>114</v>
      </c>
      <c r="B25" s="281"/>
      <c r="C25" s="286">
        <v>-110000</v>
      </c>
      <c r="D25" s="287"/>
      <c r="E25" s="287"/>
      <c r="F25" s="288"/>
      <c r="G25" s="197"/>
      <c r="H25" s="198"/>
      <c r="I25" s="199"/>
      <c r="J25" s="199"/>
      <c r="K25" s="199"/>
      <c r="L25" s="199"/>
      <c r="M25" s="199"/>
    </row>
    <row r="26" spans="1:15" ht="15.75" thickBot="1">
      <c r="A26" s="282"/>
      <c r="B26" s="283"/>
      <c r="C26" s="289"/>
      <c r="D26" s="290"/>
      <c r="E26" s="290"/>
      <c r="F26" s="291"/>
      <c r="G26" s="200"/>
      <c r="H26" s="200"/>
      <c r="I26" s="199"/>
      <c r="J26" s="199"/>
      <c r="K26" s="199"/>
      <c r="L26" s="199"/>
      <c r="M26" s="199"/>
    </row>
    <row r="27" spans="1:15" ht="27.75" customHeight="1" thickBot="1">
      <c r="A27" s="284" t="s">
        <v>104</v>
      </c>
      <c r="B27" s="285"/>
      <c r="C27" s="292">
        <f>J24+C25</f>
        <v>7860729.3799999999</v>
      </c>
      <c r="D27" s="293"/>
      <c r="E27" s="293"/>
      <c r="F27" s="294"/>
      <c r="G27" s="200"/>
      <c r="H27" s="200"/>
      <c r="I27" s="199"/>
      <c r="J27" s="199"/>
      <c r="K27" s="199"/>
      <c r="L27" s="199"/>
      <c r="M27" s="199"/>
    </row>
    <row r="28" spans="1:15" ht="15" customHeight="1">
      <c r="A28" s="277"/>
      <c r="B28" s="277"/>
      <c r="C28" s="277"/>
      <c r="D28" s="277"/>
      <c r="E28" s="277"/>
      <c r="F28" s="277"/>
      <c r="G28" s="200"/>
      <c r="H28" s="200"/>
      <c r="I28" s="199"/>
      <c r="J28" s="199"/>
      <c r="K28" s="199"/>
      <c r="L28" s="199"/>
      <c r="M28" s="199"/>
    </row>
    <row r="29" spans="1:15">
      <c r="A29" s="201"/>
      <c r="B29" s="199"/>
      <c r="C29" s="199"/>
      <c r="D29" s="199"/>
      <c r="E29" s="199"/>
      <c r="F29" s="199"/>
      <c r="G29" s="200"/>
      <c r="H29" s="200"/>
      <c r="I29" s="199"/>
      <c r="J29" s="199"/>
      <c r="K29" s="199"/>
      <c r="L29" s="199"/>
      <c r="M29" s="199"/>
    </row>
    <row r="30" spans="1:15">
      <c r="A30" s="201"/>
      <c r="B30" s="199"/>
      <c r="C30" s="199"/>
      <c r="D30" s="199"/>
      <c r="E30" s="199"/>
      <c r="F30" s="199"/>
      <c r="G30" s="200"/>
      <c r="H30" s="200"/>
      <c r="I30" s="199"/>
      <c r="J30" s="199"/>
      <c r="K30" s="279"/>
      <c r="L30" s="279"/>
      <c r="M30" s="279"/>
    </row>
    <row r="31" spans="1:15" ht="27.75">
      <c r="A31" s="349"/>
      <c r="B31" s="349" t="s">
        <v>118</v>
      </c>
      <c r="C31" s="349"/>
      <c r="D31" s="350"/>
      <c r="E31" s="350"/>
      <c r="F31" s="351"/>
      <c r="G31" s="352"/>
      <c r="H31" s="352"/>
      <c r="I31" s="353"/>
      <c r="J31" s="353"/>
      <c r="K31" s="182"/>
      <c r="L31" s="182"/>
      <c r="M31" s="129"/>
      <c r="N31" s="181"/>
      <c r="O31" s="181"/>
    </row>
    <row r="32" spans="1:15" ht="27.75">
      <c r="A32" s="349"/>
      <c r="B32" s="349"/>
      <c r="C32" s="349"/>
      <c r="D32" s="350"/>
      <c r="E32" s="350"/>
      <c r="F32" s="351"/>
      <c r="G32" s="352"/>
      <c r="H32" s="352"/>
      <c r="I32" s="354" t="s">
        <v>54</v>
      </c>
      <c r="J32" s="354"/>
      <c r="K32" s="182"/>
      <c r="L32" s="182"/>
      <c r="M32" s="182"/>
      <c r="N32" s="181"/>
      <c r="O32" s="181"/>
    </row>
    <row r="33" spans="1:15" ht="27.75">
      <c r="A33" s="355"/>
      <c r="B33" s="349"/>
      <c r="C33" s="349"/>
      <c r="D33" s="350"/>
      <c r="E33" s="350"/>
      <c r="F33" s="351"/>
      <c r="G33" s="352"/>
      <c r="H33" s="352"/>
      <c r="I33" s="353"/>
      <c r="J33" s="353"/>
      <c r="K33" s="278"/>
      <c r="L33" s="278"/>
      <c r="M33" s="278"/>
      <c r="N33" s="181"/>
      <c r="O33" s="181"/>
    </row>
    <row r="34" spans="1:15" ht="27.75">
      <c r="A34" s="356"/>
      <c r="B34" s="357"/>
      <c r="C34" s="357"/>
      <c r="D34" s="358"/>
      <c r="E34" s="358"/>
      <c r="F34" s="359" t="s">
        <v>138</v>
      </c>
      <c r="G34" s="360"/>
      <c r="H34" s="360"/>
      <c r="I34" s="353"/>
      <c r="J34" s="353"/>
      <c r="K34" s="202"/>
      <c r="L34" s="202"/>
      <c r="M34" s="202"/>
      <c r="N34" s="181"/>
      <c r="O34" s="181"/>
    </row>
    <row r="35" spans="1:15" ht="27.75">
      <c r="A35" s="361"/>
      <c r="B35" s="362" t="s">
        <v>125</v>
      </c>
      <c r="C35" s="362"/>
      <c r="D35" s="353"/>
      <c r="E35" s="353"/>
      <c r="F35" s="363"/>
      <c r="G35" s="353"/>
      <c r="H35" s="353"/>
      <c r="I35" s="353"/>
      <c r="J35" s="353"/>
      <c r="K35" s="181"/>
      <c r="L35" s="181"/>
      <c r="M35" s="181"/>
      <c r="N35" s="181"/>
      <c r="O35" s="181"/>
    </row>
    <row r="36" spans="1:15" ht="27.75">
      <c r="A36" s="361"/>
      <c r="B36" s="361"/>
      <c r="C36" s="361"/>
      <c r="D36" s="361"/>
      <c r="E36" s="361"/>
      <c r="F36" s="361"/>
      <c r="G36" s="361"/>
      <c r="H36" s="361"/>
      <c r="I36" s="361"/>
      <c r="J36" s="361"/>
    </row>
    <row r="37" spans="1:15" ht="23.25">
      <c r="A37" s="204"/>
      <c r="B37" s="204"/>
      <c r="C37" s="204"/>
      <c r="D37" s="204"/>
      <c r="E37" s="204"/>
      <c r="F37" s="204"/>
      <c r="G37" s="204"/>
      <c r="H37" s="204"/>
      <c r="I37" s="204"/>
    </row>
    <row r="38" spans="1:15" ht="23.25">
      <c r="A38" s="204"/>
      <c r="B38" s="204"/>
      <c r="C38" s="204"/>
      <c r="D38" s="204"/>
      <c r="E38" s="204"/>
      <c r="F38" s="204"/>
      <c r="G38" s="204"/>
      <c r="H38" s="204"/>
      <c r="I38" s="204"/>
    </row>
    <row r="39" spans="1:15">
      <c r="G39" s="81"/>
      <c r="H39" s="81"/>
    </row>
  </sheetData>
  <mergeCells count="25">
    <mergeCell ref="A1:F1"/>
    <mergeCell ref="H4:H5"/>
    <mergeCell ref="C4:C5"/>
    <mergeCell ref="E4:E5"/>
    <mergeCell ref="J4:J5"/>
    <mergeCell ref="A2:M2"/>
    <mergeCell ref="B3:M3"/>
    <mergeCell ref="B4:B5"/>
    <mergeCell ref="D4:D5"/>
    <mergeCell ref="F4:F5"/>
    <mergeCell ref="G4:G5"/>
    <mergeCell ref="I4:I5"/>
    <mergeCell ref="K4:K5"/>
    <mergeCell ref="M4:M5"/>
    <mergeCell ref="L4:L5"/>
    <mergeCell ref="J24:M24"/>
    <mergeCell ref="D24:F24"/>
    <mergeCell ref="G24:I24"/>
    <mergeCell ref="A28:F28"/>
    <mergeCell ref="K33:M33"/>
    <mergeCell ref="K30:M30"/>
    <mergeCell ref="A25:B26"/>
    <mergeCell ref="A27:B27"/>
    <mergeCell ref="C25:F26"/>
    <mergeCell ref="C27:F27"/>
  </mergeCells>
  <pageMargins left="0.7" right="0.7" top="0.75" bottom="0.75" header="0.3" footer="0.3"/>
  <pageSetup paperSize="9" scale="3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2020-12-21T13:11:26Z</cp:lastPrinted>
  <dcterms:created xsi:type="dcterms:W3CDTF">2013-09-12T11:30:46Z</dcterms:created>
  <dcterms:modified xsi:type="dcterms:W3CDTF">2020-12-21T13:11:50Z</dcterms:modified>
</cp:coreProperties>
</file>