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3. godina\Financijska izvješća za 2023. godinu\Šestomjesečna (I.-VI.2023.)\"/>
    </mc:Choice>
  </mc:AlternateContent>
  <xr:revisionPtr revIDLastSave="0" documentId="13_ncr:1_{6636B476-5149-4B1C-A445-AA9A21682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rugo tromjesečje 2023.god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C142" i="1"/>
  <c r="H43" i="1"/>
  <c r="H72" i="1"/>
  <c r="H96" i="1"/>
  <c r="H129" i="1"/>
  <c r="G43" i="1"/>
  <c r="G44" i="1"/>
  <c r="D46" i="1"/>
  <c r="G96" i="1"/>
  <c r="G47" i="1"/>
  <c r="C136" i="1"/>
  <c r="G12" i="1"/>
  <c r="F123" i="1" l="1"/>
  <c r="F122" i="1"/>
  <c r="F72" i="1"/>
  <c r="C73" i="1" s="1"/>
  <c r="F96" i="1"/>
  <c r="C97" i="1" s="1"/>
  <c r="F43" i="1"/>
  <c r="D47" i="1"/>
  <c r="E129" i="1"/>
  <c r="C130" i="1" s="1"/>
  <c r="C117" i="1"/>
  <c r="C103" i="1"/>
  <c r="C91" i="1"/>
  <c r="C85" i="1"/>
  <c r="C79" i="1"/>
  <c r="C67" i="1"/>
  <c r="C61" i="1"/>
  <c r="C54" i="1"/>
  <c r="C51" i="1"/>
  <c r="C50" i="1"/>
  <c r="C38" i="1"/>
  <c r="C30" i="1"/>
  <c r="C29" i="1"/>
  <c r="C28" i="1"/>
  <c r="C27" i="1"/>
  <c r="C26" i="1"/>
  <c r="E43" i="1"/>
  <c r="C53" i="1"/>
  <c r="C124" i="1" l="1"/>
  <c r="C31" i="1"/>
  <c r="D109" i="1"/>
  <c r="D110" i="1"/>
  <c r="D108" i="1"/>
  <c r="C111" i="1" l="1"/>
  <c r="C52" i="1"/>
  <c r="C32" i="1" l="1"/>
  <c r="C49" i="1"/>
  <c r="C55" i="1" s="1"/>
</calcChain>
</file>

<file path=xl/sharedStrings.xml><?xml version="1.0" encoding="utf-8"?>
<sst xmlns="http://schemas.openxmlformats.org/spreadsheetml/2006/main" count="228" uniqueCount="86">
  <si>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</si>
  <si>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</si>
  <si>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</si>
  <si>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</si>
  <si>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</si>
  <si>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</si>
  <si>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</si>
  <si>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</si>
  <si>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</si>
  <si>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UKUPNO</t>
  </si>
  <si>
    <t>DRŽAVNI PRORAČUN (63612)</t>
  </si>
  <si>
    <t>VSŽ NENADLEŽNI PRORAČUN (636131)</t>
  </si>
  <si>
    <t>Prijevoz</t>
  </si>
  <si>
    <t>671112-Grad</t>
  </si>
  <si>
    <t>671111-decentralizirani</t>
  </si>
  <si>
    <t>67121-nefinancijska imovina</t>
  </si>
  <si>
    <t xml:space="preserve">PRIHODI IZ NADLEŽNOG PRORAČUNA (GRAD VINKOVCI) </t>
  </si>
  <si>
    <t>TEKUĆE DONACIJE OD NEPROFITNIH ORGANIZACIJA (66312)</t>
  </si>
  <si>
    <t>Nagrade</t>
  </si>
  <si>
    <t>Potpore-novorođeno dijete</t>
  </si>
  <si>
    <t>OSTALI PRIHODI (68311)</t>
  </si>
  <si>
    <t>Režije, kupnja glazbenih instrumenata</t>
  </si>
  <si>
    <t>Donacije</t>
  </si>
  <si>
    <t>Dar za Svetog Nikolu</t>
  </si>
  <si>
    <t>Božićnica</t>
  </si>
  <si>
    <t>Jubilarna nagrada i nagrada za smrtni slučaj</t>
  </si>
  <si>
    <t>PRIHODI OD POZITIVNIH TEČAJNIH RAZLIKA (64151)</t>
  </si>
  <si>
    <t>Prihod od pozitivnih tečajnih razlika</t>
  </si>
  <si>
    <t>Tečajne razlike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</si>
  <si>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</si>
  <si>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</si>
  <si>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</si>
  <si>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</si>
  <si>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</si>
  <si>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 xml:space="preserve">Donacija </t>
  </si>
  <si>
    <t>Naknada za bolovanje preko 90 dana</t>
  </si>
  <si>
    <t xml:space="preserve">Prihod od najma instrumenata </t>
  </si>
  <si>
    <t>Regres+otpremnina+jubilarna+novorođeno dijete+dar djeci+mentorstvo+smrtni slučaj</t>
  </si>
  <si>
    <t>671115-prijevoz</t>
  </si>
  <si>
    <t>_______________________</t>
  </si>
  <si>
    <t xml:space="preserve">M.P. </t>
  </si>
  <si>
    <t>Otpremnina</t>
  </si>
  <si>
    <t xml:space="preserve">Ravnateljica: </t>
  </si>
  <si>
    <t>ZATEZNE KAMATE IZ OBVEZNIH ODNOSA (64143)</t>
  </si>
  <si>
    <t>Zatezne kamate od ovrha</t>
  </si>
  <si>
    <t>671111-ugovor o djelu</t>
  </si>
  <si>
    <t>671113-Grad projekt VIVU</t>
  </si>
  <si>
    <t>Sudske presude</t>
  </si>
  <si>
    <t>KAPITALNE POMOĆI IZ DRŽAVNOG PRORAČUNA PRORAČUNSKIM KORISNICIMA PRORAČUNA JLP(R)S (63622)</t>
  </si>
  <si>
    <t>Knjižnica</t>
  </si>
  <si>
    <t>Ovršni postupci</t>
  </si>
  <si>
    <t>Note</t>
  </si>
  <si>
    <t>Nagrade za mentorstvo + najbolji nastavnik</t>
  </si>
  <si>
    <t>ASISTENTI U NASTAVI</t>
  </si>
  <si>
    <t>Konta za asistente</t>
  </si>
  <si>
    <t>671116-gradska sredstva (50)</t>
  </si>
  <si>
    <t>639312-državna sredstva (51)</t>
  </si>
  <si>
    <t>639311-europska sredstva (52)</t>
  </si>
  <si>
    <t>Prihod od prodaja</t>
  </si>
  <si>
    <t>Prodaja glazbenog instrumenta</t>
  </si>
  <si>
    <t>PRIHOD OD PRODAJE GLAZBENIH INSTRUMENATA I OPREME (72262)</t>
  </si>
  <si>
    <t>OVRŠNI POSTUPCI I ENC UREĐAJ</t>
  </si>
  <si>
    <t>Javni bilježnik, klauzula, predujam fine, popust ENC uređaj</t>
  </si>
  <si>
    <t xml:space="preserve">siječanj 2023. </t>
  </si>
  <si>
    <t>veljača 2023.</t>
  </si>
  <si>
    <t xml:space="preserve">ožujak 2023. </t>
  </si>
  <si>
    <t xml:space="preserve">       Dinka Peti, mag.mus.</t>
  </si>
  <si>
    <t>Daroviti učenici</t>
  </si>
  <si>
    <t>SHEMA VOĆA</t>
  </si>
  <si>
    <t>Voće</t>
  </si>
  <si>
    <t>639311-europska sredstva (55)</t>
  </si>
  <si>
    <t>639312-državna sredstva (56)</t>
  </si>
  <si>
    <t>travanj 2023.</t>
  </si>
  <si>
    <t>svibanj 2023.</t>
  </si>
  <si>
    <t xml:space="preserve">lipanj 2023. </t>
  </si>
  <si>
    <t>PRIHODI PRORAČUNA - DRUGI KVARTAL</t>
  </si>
  <si>
    <t>VINKOVCI, 01.01.2023. - 30.06.2023.</t>
  </si>
  <si>
    <t>PRIJEVOZA UČENIKA (63612)</t>
  </si>
  <si>
    <t>HIGIJENSKE POTREPŠTINE UČENICA (63612)</t>
  </si>
  <si>
    <t>Zalihe menstrualnih higijenskih potrepština</t>
  </si>
  <si>
    <t>Plaća 12/2022-06/2023</t>
  </si>
  <si>
    <t>Vanjski suradnici 12/2022-06/2023</t>
  </si>
  <si>
    <t>Doprinos invalida 12/2022-06/2023</t>
  </si>
  <si>
    <t>Prijevoz učenika na nastavi</t>
  </si>
  <si>
    <t>KAPITALNE POMOĆI IZ DRŽAVNOG PRORAČUNA (63622)</t>
  </si>
  <si>
    <t>Program Sibelius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</si>
</sst>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.00\ _k_n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BF9A1"/>
        <bgColor indexed="64"/>
      </patternFill>
    </fill>
    <fill>
      <patternFill patternType="solid">
        <fgColor rgb="FFFAF6C2"/>
        <bgColor indexed="64"/>
      </patternFill>
    </fill>
    <fill>
      <patternFill patternType="solid">
        <fgColor rgb="FFAEF8EF"/>
        <bgColor indexed="64"/>
      </patternFill>
    </fill>
    <fill>
      <patternFill patternType="solid">
        <fgColor rgb="FFCC6077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vertical="top"/>
    </xf>
    <xf numFmtId="0" fontId="2" fillId="0" borderId="0" xfId="0" applyFont="1" applyBorder="1"/>
    <xf numFmtId="165" fontId="2" fillId="0" borderId="0" xfId="0" applyNumberFormat="1" applyFont="1" applyBorder="1" applyAlignment="1">
      <alignment vertical="top"/>
    </xf>
    <xf numFmtId="165" fontId="2" fillId="0" borderId="4" xfId="0" applyNumberFormat="1" applyFont="1" applyBorder="1"/>
    <xf numFmtId="165" fontId="2" fillId="0" borderId="6" xfId="0" applyNumberFormat="1" applyFont="1" applyBorder="1"/>
    <xf numFmtId="165" fontId="2" fillId="0" borderId="1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/>
    <xf numFmtId="0" fontId="2" fillId="0" borderId="18" xfId="0" applyFont="1" applyBorder="1" applyAlignment="1">
      <alignment horizontal="left"/>
    </xf>
    <xf numFmtId="0" fontId="1" fillId="5" borderId="15" xfId="0" applyFont="1" applyFill="1" applyBorder="1"/>
    <xf numFmtId="0" fontId="1" fillId="7" borderId="15" xfId="0" applyFont="1" applyFill="1" applyBorder="1"/>
    <xf numFmtId="0" fontId="1" fillId="8" borderId="15" xfId="0" applyFont="1" applyFill="1" applyBorder="1"/>
    <xf numFmtId="0" fontId="1" fillId="9" borderId="15" xfId="0" applyFont="1" applyFill="1" applyBorder="1"/>
    <xf numFmtId="0" fontId="1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0" borderId="17" xfId="0" applyFont="1" applyBorder="1"/>
    <xf numFmtId="0" fontId="2" fillId="0" borderId="23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5" xfId="0" applyFont="1" applyBorder="1"/>
    <xf numFmtId="165" fontId="2" fillId="0" borderId="5" xfId="0" applyNumberFormat="1" applyFont="1" applyBorder="1"/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0" fontId="4" fillId="0" borderId="0" xfId="0" applyFont="1"/>
    <xf numFmtId="165" fontId="2" fillId="3" borderId="1" xfId="0" applyNumberFormat="1" applyFont="1" applyFill="1" applyBorder="1" applyAlignment="1">
      <alignment vertical="top"/>
    </xf>
    <xf numFmtId="165" fontId="2" fillId="3" borderId="8" xfId="0" applyNumberFormat="1" applyFont="1" applyFill="1" applyBorder="1" applyAlignment="1">
      <alignment vertical="top"/>
    </xf>
    <xf numFmtId="0" fontId="2" fillId="0" borderId="18" xfId="0" applyFont="1" applyBorder="1"/>
    <xf numFmtId="0" fontId="2" fillId="0" borderId="21" xfId="0" applyFont="1" applyBorder="1"/>
    <xf numFmtId="0" fontId="2" fillId="0" borderId="17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10" borderId="15" xfId="0" applyFont="1" applyFill="1" applyBorder="1"/>
    <xf numFmtId="0" fontId="1" fillId="11" borderId="15" xfId="0" applyFont="1" applyFill="1" applyBorder="1"/>
    <xf numFmtId="0" fontId="1" fillId="12" borderId="15" xfId="0" applyFont="1" applyFill="1" applyBorder="1"/>
    <xf numFmtId="165" fontId="2" fillId="0" borderId="3" xfId="0" applyNumberFormat="1" applyFont="1" applyBorder="1" applyAlignment="1">
      <alignment vertical="top"/>
    </xf>
    <xf numFmtId="0" fontId="7" fillId="0" borderId="0" xfId="0" applyFont="1"/>
    <xf numFmtId="0" fontId="3" fillId="13" borderId="0" xfId="0" applyFont="1" applyFill="1"/>
    <xf numFmtId="0" fontId="1" fillId="13" borderId="15" xfId="0" applyFont="1" applyFill="1" applyBorder="1"/>
    <xf numFmtId="165" fontId="2" fillId="0" borderId="0" xfId="0" applyNumberFormat="1" applyFont="1"/>
    <xf numFmtId="165" fontId="2" fillId="0" borderId="9" xfId="0" applyNumberFormat="1" applyFont="1" applyBorder="1"/>
    <xf numFmtId="165" fontId="2" fillId="0" borderId="8" xfId="0" applyNumberFormat="1" applyFont="1" applyBorder="1"/>
    <xf numFmtId="165" fontId="2" fillId="0" borderId="13" xfId="0" applyNumberFormat="1" applyFont="1" applyBorder="1" applyAlignment="1">
      <alignment horizontal="center"/>
    </xf>
    <xf numFmtId="165" fontId="2" fillId="0" borderId="16" xfId="0" applyNumberFormat="1" applyFont="1" applyBorder="1"/>
    <xf numFmtId="165" fontId="2" fillId="0" borderId="16" xfId="0" applyNumberFormat="1" applyFont="1" applyBorder="1" applyAlignment="1">
      <alignment horizontal="center"/>
    </xf>
    <xf numFmtId="165" fontId="2" fillId="0" borderId="14" xfId="0" applyNumberFormat="1" applyFont="1" applyBorder="1"/>
    <xf numFmtId="0" fontId="1" fillId="2" borderId="24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4" borderId="25" xfId="0" applyFont="1" applyFill="1" applyBorder="1"/>
    <xf numFmtId="165" fontId="1" fillId="4" borderId="26" xfId="0" applyNumberFormat="1" applyFont="1" applyFill="1" applyBorder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2" fillId="3" borderId="23" xfId="0" applyFont="1" applyFill="1" applyBorder="1"/>
    <xf numFmtId="0" fontId="2" fillId="3" borderId="21" xfId="0" applyFont="1" applyFill="1" applyBorder="1"/>
    <xf numFmtId="165" fontId="2" fillId="0" borderId="29" xfId="0" applyNumberFormat="1" applyFont="1" applyBorder="1"/>
    <xf numFmtId="165" fontId="2" fillId="0" borderId="2" xfId="0" applyNumberFormat="1" applyFont="1" applyBorder="1"/>
    <xf numFmtId="165" fontId="2" fillId="0" borderId="7" xfId="0" applyNumberFormat="1" applyFont="1" applyBorder="1"/>
    <xf numFmtId="0" fontId="1" fillId="14" borderId="15" xfId="0" applyFont="1" applyFill="1" applyBorder="1"/>
    <xf numFmtId="0" fontId="1" fillId="15" borderId="12" xfId="0" applyFont="1" applyFill="1" applyBorder="1"/>
    <xf numFmtId="165" fontId="2" fillId="0" borderId="5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3" fontId="2" fillId="0" borderId="0" xfId="0" applyNumberFormat="1" applyFont="1"/>
    <xf numFmtId="0" fontId="3" fillId="16" borderId="0" xfId="0" applyFont="1" applyFill="1"/>
    <xf numFmtId="0" fontId="1" fillId="16" borderId="15" xfId="0" applyFont="1" applyFill="1" applyBorder="1"/>
    <xf numFmtId="165" fontId="2" fillId="0" borderId="30" xfId="0" applyNumberFormat="1" applyFont="1" applyBorder="1"/>
    <xf numFmtId="164" fontId="1" fillId="2" borderId="31" xfId="0" applyNumberFormat="1" applyFont="1" applyFill="1" applyBorder="1" applyAlignment="1">
      <alignment horizontal="center" vertical="center"/>
    </xf>
    <xf numFmtId="164" fontId="1" fillId="2" borderId="32" xfId="0" applyNumberFormat="1" applyFont="1" applyFill="1" applyBorder="1" applyAlignment="1">
      <alignment horizontal="center" vertical="center"/>
    </xf>
    <xf numFmtId="164" fontId="1" fillId="2" borderId="33" xfId="0" applyNumberFormat="1" applyFont="1" applyFill="1" applyBorder="1" applyAlignment="1">
      <alignment horizontal="center" vertical="center"/>
    </xf>
    <xf numFmtId="0" fontId="1" fillId="17" borderId="12" xfId="0" applyFont="1" applyFill="1" applyBorder="1"/>
    <xf numFmtId="164" fontId="1" fillId="2" borderId="13" xfId="0" applyNumberFormat="1" applyFont="1" applyFill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vertical="top"/>
    </xf>
    <xf numFmtId="165" fontId="2" fillId="0" borderId="5" xfId="0" applyNumberFormat="1" applyFont="1" applyBorder="1" applyAlignment="1">
      <alignment vertical="top"/>
    </xf>
    <xf numFmtId="165" fontId="2" fillId="3" borderId="5" xfId="0" applyNumberFormat="1" applyFont="1" applyFill="1" applyBorder="1" applyAlignment="1">
      <alignment vertical="top"/>
    </xf>
    <xf numFmtId="165" fontId="2" fillId="3" borderId="7" xfId="0" applyNumberFormat="1" applyFont="1" applyFill="1" applyBorder="1" applyAlignment="1">
      <alignment vertical="top"/>
    </xf>
    <xf numFmtId="0" fontId="2" fillId="3" borderId="12" xfId="0" applyFont="1" applyFill="1" applyBorder="1"/>
    <xf numFmtId="165" fontId="2" fillId="0" borderId="34" xfId="0" applyNumberFormat="1" applyFont="1" applyBorder="1"/>
    <xf numFmtId="165" fontId="2" fillId="0" borderId="35" xfId="0" applyNumberFormat="1" applyFont="1" applyBorder="1"/>
    <xf numFmtId="165" fontId="2" fillId="0" borderId="36" xfId="0" applyNumberFormat="1" applyFont="1" applyBorder="1" applyAlignment="1">
      <alignment horizontal="center"/>
    </xf>
    <xf numFmtId="165" fontId="2" fillId="0" borderId="25" xfId="0" applyNumberFormat="1" applyFont="1" applyBorder="1" applyAlignment="1">
      <alignment horizontal="center"/>
    </xf>
    <xf numFmtId="165" fontId="2" fillId="0" borderId="37" xfId="0" applyNumberFormat="1" applyFont="1" applyBorder="1"/>
    <xf numFmtId="165" fontId="2" fillId="0" borderId="26" xfId="0" applyNumberFormat="1" applyFont="1" applyBorder="1"/>
    <xf numFmtId="165" fontId="2" fillId="0" borderId="37" xfId="0" applyNumberFormat="1" applyFont="1" applyBorder="1" applyAlignment="1">
      <alignment horizontal="center"/>
    </xf>
    <xf numFmtId="165" fontId="2" fillId="0" borderId="28" xfId="0" applyNumberFormat="1" applyFont="1" applyBorder="1" applyAlignment="1">
      <alignment horizontal="center"/>
    </xf>
    <xf numFmtId="0" fontId="1" fillId="18" borderId="15" xfId="0" applyFont="1" applyFill="1" applyBorder="1"/>
    <xf numFmtId="0" fontId="1" fillId="19" borderId="15" xfId="0" applyFont="1" applyFill="1" applyBorder="1"/>
    <xf numFmtId="0" fontId="3" fillId="20" borderId="0" xfId="0" applyFont="1" applyFill="1"/>
    <xf numFmtId="0" fontId="1" fillId="20" borderId="15" xfId="0" applyFont="1" applyFill="1" applyBorder="1"/>
    <xf numFmtId="165" fontId="1" fillId="16" borderId="12" xfId="0" applyNumberFormat="1" applyFont="1" applyFill="1" applyBorder="1" applyAlignment="1">
      <alignment horizontal="center"/>
    </xf>
    <xf numFmtId="165" fontId="1" fillId="16" borderId="22" xfId="0" applyNumberFormat="1" applyFont="1" applyFill="1" applyBorder="1" applyAlignment="1">
      <alignment horizontal="center"/>
    </xf>
    <xf numFmtId="165" fontId="1" fillId="16" borderId="27" xfId="0" applyNumberFormat="1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165" fontId="1" fillId="11" borderId="12" xfId="0" applyNumberFormat="1" applyFont="1" applyFill="1" applyBorder="1" applyAlignment="1">
      <alignment horizontal="center"/>
    </xf>
    <xf numFmtId="165" fontId="1" fillId="11" borderId="22" xfId="0" applyNumberFormat="1" applyFont="1" applyFill="1" applyBorder="1" applyAlignment="1">
      <alignment horizontal="center"/>
    </xf>
    <xf numFmtId="165" fontId="1" fillId="11" borderId="27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165" fontId="1" fillId="8" borderId="12" xfId="0" applyNumberFormat="1" applyFont="1" applyFill="1" applyBorder="1" applyAlignment="1">
      <alignment horizontal="center"/>
    </xf>
    <xf numFmtId="165" fontId="1" fillId="8" borderId="22" xfId="0" applyNumberFormat="1" applyFont="1" applyFill="1" applyBorder="1" applyAlignment="1">
      <alignment horizontal="center"/>
    </xf>
    <xf numFmtId="165" fontId="1" fillId="8" borderId="27" xfId="0" applyNumberFormat="1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5" fontId="1" fillId="5" borderId="12" xfId="0" applyNumberFormat="1" applyFont="1" applyFill="1" applyBorder="1" applyAlignment="1">
      <alignment horizontal="center"/>
    </xf>
    <xf numFmtId="165" fontId="1" fillId="5" borderId="22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165" fontId="1" fillId="10" borderId="12" xfId="0" applyNumberFormat="1" applyFont="1" applyFill="1" applyBorder="1" applyAlignment="1">
      <alignment horizontal="center"/>
    </xf>
    <xf numFmtId="165" fontId="1" fillId="10" borderId="22" xfId="0" applyNumberFormat="1" applyFont="1" applyFill="1" applyBorder="1" applyAlignment="1">
      <alignment horizontal="center"/>
    </xf>
    <xf numFmtId="165" fontId="1" fillId="10" borderId="27" xfId="0" applyNumberFormat="1" applyFont="1" applyFill="1" applyBorder="1" applyAlignment="1">
      <alignment horizontal="center"/>
    </xf>
    <xf numFmtId="165" fontId="1" fillId="6" borderId="12" xfId="0" applyNumberFormat="1" applyFont="1" applyFill="1" applyBorder="1" applyAlignment="1">
      <alignment horizontal="center"/>
    </xf>
    <xf numFmtId="165" fontId="1" fillId="6" borderId="22" xfId="0" applyNumberFormat="1" applyFont="1" applyFill="1" applyBorder="1" applyAlignment="1">
      <alignment horizontal="center"/>
    </xf>
    <xf numFmtId="165" fontId="1" fillId="6" borderId="27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/>
    </xf>
    <xf numFmtId="165" fontId="2" fillId="3" borderId="7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5" fontId="1" fillId="9" borderId="12" xfId="0" applyNumberFormat="1" applyFont="1" applyFill="1" applyBorder="1" applyAlignment="1">
      <alignment horizontal="center"/>
    </xf>
    <xf numFmtId="165" fontId="1" fillId="9" borderId="22" xfId="0" applyNumberFormat="1" applyFont="1" applyFill="1" applyBorder="1" applyAlignment="1">
      <alignment horizontal="center"/>
    </xf>
    <xf numFmtId="165" fontId="1" fillId="9" borderId="27" xfId="0" applyNumberFormat="1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165" fontId="1" fillId="14" borderId="12" xfId="0" applyNumberFormat="1" applyFont="1" applyFill="1" applyBorder="1" applyAlignment="1">
      <alignment horizontal="center"/>
    </xf>
    <xf numFmtId="165" fontId="1" fillId="14" borderId="22" xfId="0" applyNumberFormat="1" applyFont="1" applyFill="1" applyBorder="1" applyAlignment="1">
      <alignment horizontal="center"/>
    </xf>
    <xf numFmtId="165" fontId="1" fillId="14" borderId="27" xfId="0" applyNumberFormat="1" applyFont="1" applyFill="1" applyBorder="1" applyAlignment="1">
      <alignment horizontal="center"/>
    </xf>
    <xf numFmtId="165" fontId="1" fillId="13" borderId="12" xfId="0" applyNumberFormat="1" applyFont="1" applyFill="1" applyBorder="1" applyAlignment="1">
      <alignment horizontal="center"/>
    </xf>
    <xf numFmtId="165" fontId="1" fillId="13" borderId="22" xfId="0" applyNumberFormat="1" applyFont="1" applyFill="1" applyBorder="1" applyAlignment="1">
      <alignment horizontal="center"/>
    </xf>
    <xf numFmtId="165" fontId="1" fillId="13" borderId="27" xfId="0" applyNumberFormat="1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 wrapText="1"/>
    </xf>
    <xf numFmtId="0" fontId="1" fillId="12" borderId="0" xfId="0" applyFont="1" applyFill="1" applyBorder="1" applyAlignment="1">
      <alignment horizontal="center"/>
    </xf>
    <xf numFmtId="165" fontId="1" fillId="12" borderId="12" xfId="0" applyNumberFormat="1" applyFont="1" applyFill="1" applyBorder="1" applyAlignment="1">
      <alignment horizontal="center"/>
    </xf>
    <xf numFmtId="165" fontId="1" fillId="12" borderId="22" xfId="0" applyNumberFormat="1" applyFont="1" applyFill="1" applyBorder="1" applyAlignment="1">
      <alignment horizontal="center"/>
    </xf>
    <xf numFmtId="165" fontId="1" fillId="12" borderId="27" xfId="0" applyNumberFormat="1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165" fontId="1" fillId="17" borderId="12" xfId="0" applyNumberFormat="1" applyFont="1" applyFill="1" applyBorder="1" applyAlignment="1">
      <alignment horizontal="center"/>
    </xf>
    <xf numFmtId="165" fontId="1" fillId="17" borderId="22" xfId="0" applyNumberFormat="1" applyFont="1" applyFill="1" applyBorder="1" applyAlignment="1">
      <alignment horizontal="center"/>
    </xf>
    <xf numFmtId="165" fontId="1" fillId="17" borderId="27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165" fontId="1" fillId="7" borderId="12" xfId="0" applyNumberFormat="1" applyFont="1" applyFill="1" applyBorder="1" applyAlignment="1">
      <alignment horizontal="center"/>
    </xf>
    <xf numFmtId="165" fontId="1" fillId="7" borderId="22" xfId="0" applyNumberFormat="1" applyFont="1" applyFill="1" applyBorder="1" applyAlignment="1">
      <alignment horizontal="center"/>
    </xf>
    <xf numFmtId="165" fontId="1" fillId="7" borderId="27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15" borderId="0" xfId="0" applyFont="1" applyFill="1" applyBorder="1" applyAlignment="1">
      <alignment horizontal="center"/>
    </xf>
    <xf numFmtId="165" fontId="1" fillId="15" borderId="12" xfId="0" applyNumberFormat="1" applyFont="1" applyFill="1" applyBorder="1" applyAlignment="1">
      <alignment horizontal="center"/>
    </xf>
    <xf numFmtId="165" fontId="1" fillId="15" borderId="22" xfId="0" applyNumberFormat="1" applyFont="1" applyFill="1" applyBorder="1" applyAlignment="1">
      <alignment horizontal="center"/>
    </xf>
    <xf numFmtId="165" fontId="1" fillId="15" borderId="27" xfId="0" applyNumberFormat="1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0" fontId="1" fillId="20" borderId="0" xfId="0" applyFont="1" applyFill="1" applyBorder="1" applyAlignment="1">
      <alignment horizontal="center"/>
    </xf>
    <xf numFmtId="165" fontId="1" fillId="20" borderId="15" xfId="0" applyNumberFormat="1" applyFont="1" applyFill="1" applyBorder="1" applyAlignment="1">
      <alignment horizontal="center"/>
    </xf>
    <xf numFmtId="165" fontId="1" fillId="20" borderId="38" xfId="0" applyNumberFormat="1" applyFont="1" applyFill="1" applyBorder="1" applyAlignment="1">
      <alignment horizontal="center"/>
    </xf>
    <xf numFmtId="165" fontId="1" fillId="20" borderId="39" xfId="0" applyNumberFormat="1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165" fontId="1" fillId="18" borderId="15" xfId="0" applyNumberFormat="1" applyFont="1" applyFill="1" applyBorder="1" applyAlignment="1">
      <alignment horizontal="center"/>
    </xf>
    <xf numFmtId="165" fontId="1" fillId="18" borderId="38" xfId="0" applyNumberFormat="1" applyFont="1" applyFill="1" applyBorder="1" applyAlignment="1">
      <alignment horizontal="center"/>
    </xf>
    <xf numFmtId="165" fontId="1" fillId="18" borderId="39" xfId="0" applyNumberFormat="1" applyFont="1" applyFill="1" applyBorder="1" applyAlignment="1">
      <alignment horizontal="center"/>
    </xf>
    <xf numFmtId="0" fontId="1" fillId="19" borderId="0" xfId="0" applyFont="1" applyFill="1" applyBorder="1" applyAlignment="1">
      <alignment horizontal="center"/>
    </xf>
    <xf numFmtId="165" fontId="1" fillId="19" borderId="15" xfId="0" applyNumberFormat="1" applyFont="1" applyFill="1" applyBorder="1" applyAlignment="1">
      <alignment horizontal="center"/>
    </xf>
    <xf numFmtId="165" fontId="1" fillId="19" borderId="38" xfId="0" applyNumberFormat="1" applyFont="1" applyFill="1" applyBorder="1" applyAlignment="1">
      <alignment horizontal="center"/>
    </xf>
    <xf numFmtId="165" fontId="1" fillId="19" borderId="39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6077"/>
      <color rgb="FFAEF8EF"/>
      <color rgb="FFFAF6C2"/>
      <color rgb="FFCBF9A1"/>
      <color rgb="FFFF5050"/>
      <color rgb="FFE3FCCC"/>
      <color rgb="FFFF99CC"/>
      <color rgb="FFF1A27F"/>
      <color rgb="FFF4EBAA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H149"/>
  <sheetViews>
    <sheetView tabSelected="1" topLeftCell="B124" workbookViewId="0">
      <selection activeCell="E25" sqref="E25"/>
    </sheetView>
  </sheetViews>
  <sheetFormatPr defaultColWidth="9.140625" defaultRowHeight="15.75" x14ac:dyDescent="0.25"/>
  <cols>
    <col min="1" max="1" width="6.85546875" style="1" hidden="1" customWidth="1"/>
    <col min="2" max="2" width="55.140625" style="1" customWidth="1"/>
    <col min="3" max="8" width="30.5703125" style="1" customWidth="1"/>
    <col min="9" max="16384" width="9.140625" style="1"/>
  </cols>
  <sheetData>
    <row r="1" spans="1:8" ht="27" customHeight="1" x14ac:dyDescent="0.3">
      <c r="B1" s="116" t="s">
        <v>0</v>
      </c>
      <c r="C1" s="116"/>
      <c r="D1" s="116"/>
      <c r="E1" s="116"/>
    </row>
    <row r="2" spans="1:8" ht="27" customHeight="1" x14ac:dyDescent="0.3">
      <c r="B2" s="28" t="s">
        <v>1</v>
      </c>
      <c r="C2" s="29"/>
      <c r="D2" s="29"/>
      <c r="E2" s="29"/>
    </row>
    <row r="3" spans="1:8" ht="27" customHeight="1" x14ac:dyDescent="0.3">
      <c r="B3" s="117" t="s">
        <v>2</v>
      </c>
      <c r="C3" s="117"/>
      <c r="D3" s="117"/>
      <c r="E3" s="117"/>
    </row>
    <row r="4" spans="1:8" ht="12" customHeight="1" x14ac:dyDescent="0.3">
      <c r="B4" s="28"/>
      <c r="C4" s="28"/>
      <c r="D4" s="28"/>
      <c r="E4" s="28"/>
    </row>
    <row r="5" spans="1:8" ht="27" customHeight="1" x14ac:dyDescent="0.3">
      <c r="B5" s="117" t="s">
        <v>76</v>
      </c>
      <c r="C5" s="117"/>
      <c r="D5" s="117"/>
      <c r="E5" s="117"/>
    </row>
    <row r="6" spans="1:8" ht="15.75" customHeight="1" x14ac:dyDescent="0.25"/>
    <row r="7" spans="1:8" ht="15.75" customHeight="1" x14ac:dyDescent="0.3">
      <c r="B7" s="120" t="s">
        <v>75</v>
      </c>
      <c r="C7" s="120"/>
      <c r="D7" s="120"/>
      <c r="E7" s="120"/>
      <c r="F7" s="120"/>
      <c r="G7" s="120"/>
      <c r="H7" s="120"/>
    </row>
    <row r="8" spans="1:8" ht="15.75" customHeight="1" x14ac:dyDescent="0.25">
      <c r="B8" s="17"/>
      <c r="C8" s="17"/>
      <c r="D8" s="17"/>
      <c r="E8" s="17"/>
    </row>
    <row r="9" spans="1:8" ht="19.5" customHeight="1" thickBot="1" x14ac:dyDescent="0.3">
      <c r="B9" s="118" t="s">
        <v>10</v>
      </c>
      <c r="C9" s="118"/>
      <c r="D9" s="118"/>
      <c r="E9" s="118"/>
      <c r="F9" s="118"/>
      <c r="G9" s="118"/>
      <c r="H9" s="118"/>
    </row>
    <row r="10" spans="1:8" ht="19.5" customHeight="1" thickBot="1" x14ac:dyDescent="0.3">
      <c r="A10" s="18"/>
      <c r="B10" s="52" t="s">
        <v>3</v>
      </c>
      <c r="C10" s="104" t="s">
        <v>4</v>
      </c>
      <c r="D10" s="105"/>
      <c r="E10" s="105"/>
      <c r="F10" s="105"/>
      <c r="G10" s="105"/>
      <c r="H10" s="106"/>
    </row>
    <row r="11" spans="1:8" ht="19.5" customHeight="1" thickBot="1" x14ac:dyDescent="0.3">
      <c r="A11" s="19"/>
      <c r="B11" s="53"/>
      <c r="C11" s="73" t="s">
        <v>63</v>
      </c>
      <c r="D11" s="74" t="s">
        <v>64</v>
      </c>
      <c r="E11" s="74" t="s">
        <v>65</v>
      </c>
      <c r="F11" s="74" t="s">
        <v>72</v>
      </c>
      <c r="G11" s="74" t="s">
        <v>73</v>
      </c>
      <c r="H11" s="75" t="s">
        <v>74</v>
      </c>
    </row>
    <row r="12" spans="1:8" ht="19.5" customHeight="1" x14ac:dyDescent="0.25">
      <c r="A12" s="20"/>
      <c r="B12" s="20" t="s">
        <v>5</v>
      </c>
      <c r="C12" s="80">
        <v>82700.63</v>
      </c>
      <c r="D12" s="41">
        <v>83459.44</v>
      </c>
      <c r="E12" s="41">
        <v>82601.86</v>
      </c>
      <c r="F12" s="11">
        <v>85460.43</v>
      </c>
      <c r="G12" s="11">
        <f>84084.64-38.12</f>
        <v>84046.52</v>
      </c>
      <c r="H12" s="5">
        <v>86492.68</v>
      </c>
    </row>
    <row r="13" spans="1:8" ht="19.5" customHeight="1" x14ac:dyDescent="0.25">
      <c r="A13" s="21"/>
      <c r="B13" s="21" t="s">
        <v>6</v>
      </c>
      <c r="C13" s="81">
        <v>842.92</v>
      </c>
      <c r="D13" s="2">
        <v>757.35</v>
      </c>
      <c r="E13" s="2">
        <v>680.66</v>
      </c>
      <c r="F13" s="7">
        <v>1089.51</v>
      </c>
      <c r="G13" s="7">
        <v>573.32000000000005</v>
      </c>
      <c r="H13" s="6">
        <v>883.08</v>
      </c>
    </row>
    <row r="14" spans="1:8" ht="19.5" customHeight="1" x14ac:dyDescent="0.25">
      <c r="A14" s="21"/>
      <c r="B14" s="21" t="s">
        <v>7</v>
      </c>
      <c r="C14" s="81">
        <v>248.86</v>
      </c>
      <c r="D14" s="2">
        <v>280</v>
      </c>
      <c r="E14" s="2">
        <v>280</v>
      </c>
      <c r="F14" s="7">
        <v>280</v>
      </c>
      <c r="G14" s="7">
        <v>280</v>
      </c>
      <c r="H14" s="6">
        <v>280</v>
      </c>
    </row>
    <row r="15" spans="1:8" ht="19.5" customHeight="1" x14ac:dyDescent="0.25">
      <c r="A15" s="60"/>
      <c r="B15" s="60" t="s">
        <v>8</v>
      </c>
      <c r="C15" s="82">
        <v>2189.9899999999998</v>
      </c>
      <c r="D15" s="30">
        <v>0</v>
      </c>
      <c r="E15" s="30">
        <v>0</v>
      </c>
      <c r="F15" s="7">
        <v>0</v>
      </c>
      <c r="G15" s="7">
        <v>0</v>
      </c>
      <c r="H15" s="6">
        <v>12000</v>
      </c>
    </row>
    <row r="16" spans="1:8" ht="19.5" customHeight="1" x14ac:dyDescent="0.25">
      <c r="A16" s="60"/>
      <c r="B16" s="60" t="s">
        <v>41</v>
      </c>
      <c r="C16" s="82">
        <v>0</v>
      </c>
      <c r="D16" s="30">
        <v>0</v>
      </c>
      <c r="E16" s="30">
        <v>0</v>
      </c>
      <c r="F16" s="7">
        <v>0</v>
      </c>
      <c r="G16" s="7">
        <v>0</v>
      </c>
      <c r="H16" s="6">
        <v>0</v>
      </c>
    </row>
    <row r="17" spans="1:8" ht="19.5" customHeight="1" x14ac:dyDescent="0.25">
      <c r="A17" s="60"/>
      <c r="B17" s="60" t="s">
        <v>35</v>
      </c>
      <c r="C17" s="82">
        <v>0</v>
      </c>
      <c r="D17" s="30">
        <v>0</v>
      </c>
      <c r="E17" s="30">
        <v>0</v>
      </c>
      <c r="F17" s="7">
        <v>0</v>
      </c>
      <c r="G17" s="7">
        <v>0</v>
      </c>
      <c r="H17" s="6">
        <v>0</v>
      </c>
    </row>
    <row r="18" spans="1:8" ht="19.5" customHeight="1" x14ac:dyDescent="0.25">
      <c r="A18" s="60"/>
      <c r="B18" s="60" t="s">
        <v>25</v>
      </c>
      <c r="C18" s="82">
        <v>478.95</v>
      </c>
      <c r="D18" s="30">
        <v>0</v>
      </c>
      <c r="E18" s="30">
        <v>0</v>
      </c>
      <c r="F18" s="7">
        <v>0</v>
      </c>
      <c r="G18" s="7">
        <v>0</v>
      </c>
      <c r="H18" s="6">
        <v>0</v>
      </c>
    </row>
    <row r="19" spans="1:8" ht="19.5" customHeight="1" x14ac:dyDescent="0.25">
      <c r="A19" s="60"/>
      <c r="B19" s="60" t="s">
        <v>19</v>
      </c>
      <c r="C19" s="82">
        <v>0</v>
      </c>
      <c r="D19" s="30">
        <v>441.44</v>
      </c>
      <c r="E19" s="30">
        <v>0</v>
      </c>
      <c r="F19" s="7">
        <v>0</v>
      </c>
      <c r="G19" s="7">
        <v>0</v>
      </c>
      <c r="H19" s="6">
        <v>0</v>
      </c>
    </row>
    <row r="20" spans="1:8" ht="19.5" customHeight="1" x14ac:dyDescent="0.25">
      <c r="A20" s="60"/>
      <c r="B20" s="60" t="s">
        <v>23</v>
      </c>
      <c r="C20" s="82">
        <v>0</v>
      </c>
      <c r="D20" s="30">
        <v>0</v>
      </c>
      <c r="E20" s="30">
        <v>0</v>
      </c>
      <c r="F20" s="7">
        <v>0</v>
      </c>
      <c r="G20" s="7">
        <v>0</v>
      </c>
      <c r="H20" s="6">
        <v>0</v>
      </c>
    </row>
    <row r="21" spans="1:8" ht="19.5" customHeight="1" x14ac:dyDescent="0.25">
      <c r="A21" s="60"/>
      <c r="B21" s="60" t="s">
        <v>52</v>
      </c>
      <c r="C21" s="82">
        <v>0</v>
      </c>
      <c r="D21" s="30">
        <v>0</v>
      </c>
      <c r="E21" s="30">
        <v>0</v>
      </c>
      <c r="F21" s="7">
        <v>0</v>
      </c>
      <c r="G21" s="7">
        <v>0</v>
      </c>
      <c r="H21" s="6">
        <v>0</v>
      </c>
    </row>
    <row r="22" spans="1:8" ht="19.5" customHeight="1" x14ac:dyDescent="0.25">
      <c r="A22" s="60"/>
      <c r="B22" s="60" t="s">
        <v>24</v>
      </c>
      <c r="C22" s="82">
        <v>0</v>
      </c>
      <c r="D22" s="30">
        <v>0</v>
      </c>
      <c r="E22" s="30">
        <v>0</v>
      </c>
      <c r="F22" s="7">
        <v>0</v>
      </c>
      <c r="G22" s="7">
        <v>0</v>
      </c>
      <c r="H22" s="6">
        <v>0</v>
      </c>
    </row>
    <row r="23" spans="1:8" ht="19.5" customHeight="1" thickBot="1" x14ac:dyDescent="0.3">
      <c r="A23" s="61"/>
      <c r="B23" s="60" t="s">
        <v>47</v>
      </c>
      <c r="C23" s="82">
        <v>0</v>
      </c>
      <c r="D23" s="30">
        <v>0</v>
      </c>
      <c r="E23" s="30">
        <v>0</v>
      </c>
      <c r="F23" s="7">
        <v>0</v>
      </c>
      <c r="G23" s="7">
        <v>0</v>
      </c>
      <c r="H23" s="6">
        <v>0</v>
      </c>
    </row>
    <row r="24" spans="1:8" ht="19.5" customHeight="1" thickBot="1" x14ac:dyDescent="0.3">
      <c r="A24" s="84"/>
      <c r="B24" s="61" t="s">
        <v>67</v>
      </c>
      <c r="C24" s="83">
        <v>0</v>
      </c>
      <c r="D24" s="31">
        <v>0</v>
      </c>
      <c r="E24" s="31">
        <f>2787.18+1574.76-3981.68</f>
        <v>380.25999999999976</v>
      </c>
      <c r="F24" s="47">
        <v>0</v>
      </c>
      <c r="G24" s="47">
        <v>0</v>
      </c>
      <c r="H24" s="46">
        <v>0</v>
      </c>
    </row>
    <row r="25" spans="1:8" ht="19.5" customHeight="1" thickBot="1" x14ac:dyDescent="0.3">
      <c r="B25" s="3"/>
      <c r="C25" s="4"/>
      <c r="D25" s="4"/>
      <c r="E25" s="4"/>
    </row>
    <row r="26" spans="1:8" ht="19.5" customHeight="1" x14ac:dyDescent="0.25">
      <c r="A26" s="22"/>
      <c r="B26" s="56" t="s">
        <v>80</v>
      </c>
      <c r="C26" s="5">
        <f>C12+D12+E12+F12+G12+H12</f>
        <v>504761.56</v>
      </c>
    </row>
    <row r="27" spans="1:8" ht="19.5" customHeight="1" x14ac:dyDescent="0.25">
      <c r="A27" s="10"/>
      <c r="B27" s="57" t="s">
        <v>81</v>
      </c>
      <c r="C27" s="6">
        <f>C13+D13+E13+F13+G13+H13</f>
        <v>4826.84</v>
      </c>
      <c r="E27" s="27"/>
    </row>
    <row r="28" spans="1:8" ht="19.5" customHeight="1" x14ac:dyDescent="0.25">
      <c r="A28" s="10"/>
      <c r="B28" s="58" t="s">
        <v>82</v>
      </c>
      <c r="C28" s="6">
        <f>C14+D14+E14+F14+G14+H14</f>
        <v>1648.8600000000001</v>
      </c>
      <c r="E28" s="45"/>
    </row>
    <row r="29" spans="1:8" ht="19.5" customHeight="1" x14ac:dyDescent="0.25">
      <c r="A29" s="10"/>
      <c r="B29" s="57" t="s">
        <v>37</v>
      </c>
      <c r="C29" s="6">
        <f>C15+C16+C17+C18+C19+C20+C21+C22+D15+D16+D17+D18+D19+D20+D21+D22+E15+E16+E17+E19+E18+E20+E21+E22+F15+F16+F17+F18+F19+F20+F21+F22+G15+G16+G17+G18+G19+G20+G21+G22+H15+H16+H17+H18+H19+H20+H21+H22</f>
        <v>15110.38</v>
      </c>
    </row>
    <row r="30" spans="1:8" ht="19.5" customHeight="1" x14ac:dyDescent="0.25">
      <c r="A30" s="10"/>
      <c r="B30" s="57" t="s">
        <v>47</v>
      </c>
      <c r="C30" s="6">
        <f>C23+D23+E23+F23+G23+H23</f>
        <v>0</v>
      </c>
    </row>
    <row r="31" spans="1:8" ht="19.5" customHeight="1" thickBot="1" x14ac:dyDescent="0.3">
      <c r="A31" s="10"/>
      <c r="B31" s="59" t="s">
        <v>67</v>
      </c>
      <c r="C31" s="46">
        <f>C24+D24+E24+F24+G24+H24</f>
        <v>380.25999999999976</v>
      </c>
    </row>
    <row r="32" spans="1:8" ht="19.5" customHeight="1" thickBot="1" x14ac:dyDescent="0.3">
      <c r="A32" s="23"/>
      <c r="B32" s="54" t="s">
        <v>9</v>
      </c>
      <c r="C32" s="55">
        <f>SUM(C26:C31)</f>
        <v>526727.9</v>
      </c>
    </row>
    <row r="33" spans="1:8" ht="19.5" customHeight="1" x14ac:dyDescent="0.25"/>
    <row r="34" spans="1:8" ht="19.5" customHeight="1" thickBot="1" x14ac:dyDescent="0.3">
      <c r="B34" s="119" t="s">
        <v>11</v>
      </c>
      <c r="C34" s="119"/>
      <c r="D34" s="119"/>
      <c r="E34" s="119"/>
      <c r="F34" s="119"/>
      <c r="G34" s="119"/>
      <c r="H34" s="119"/>
    </row>
    <row r="35" spans="1:8" ht="19.5" customHeight="1" thickBot="1" x14ac:dyDescent="0.3">
      <c r="B35" s="110" t="s">
        <v>12</v>
      </c>
      <c r="C35" s="104" t="s">
        <v>4</v>
      </c>
      <c r="D35" s="105"/>
      <c r="E35" s="105"/>
      <c r="F35" s="105"/>
      <c r="G35" s="105"/>
      <c r="H35" s="106"/>
    </row>
    <row r="36" spans="1:8" ht="19.5" customHeight="1" thickBot="1" x14ac:dyDescent="0.3">
      <c r="B36" s="111"/>
      <c r="C36" s="73" t="s">
        <v>63</v>
      </c>
      <c r="D36" s="74" t="s">
        <v>64</v>
      </c>
      <c r="E36" s="74" t="s">
        <v>65</v>
      </c>
      <c r="F36" s="74" t="s">
        <v>72</v>
      </c>
      <c r="G36" s="74" t="s">
        <v>73</v>
      </c>
      <c r="H36" s="75" t="s">
        <v>74</v>
      </c>
    </row>
    <row r="37" spans="1:8" ht="19.5" customHeight="1" thickBot="1" x14ac:dyDescent="0.3">
      <c r="B37" s="10" t="s">
        <v>5</v>
      </c>
      <c r="C37" s="48">
        <v>0</v>
      </c>
      <c r="D37" s="49">
        <v>0</v>
      </c>
      <c r="E37" s="49">
        <v>0</v>
      </c>
      <c r="F37" s="49">
        <v>0</v>
      </c>
      <c r="G37" s="49">
        <v>0</v>
      </c>
      <c r="H37" s="51">
        <v>0</v>
      </c>
    </row>
    <row r="38" spans="1:8" ht="19.5" customHeight="1" thickBot="1" x14ac:dyDescent="0.3">
      <c r="A38" s="24"/>
      <c r="B38" s="13" t="s">
        <v>9</v>
      </c>
      <c r="C38" s="121">
        <f>C37+D37+E37+F37+G37+H37</f>
        <v>0</v>
      </c>
      <c r="D38" s="122"/>
      <c r="E38" s="122"/>
      <c r="F38" s="122"/>
      <c r="G38" s="122"/>
      <c r="H38" s="123"/>
    </row>
    <row r="39" spans="1:8" ht="19.5" customHeight="1" x14ac:dyDescent="0.25">
      <c r="G39" s="27"/>
      <c r="H39" s="27"/>
    </row>
    <row r="40" spans="1:8" ht="19.5" customHeight="1" thickBot="1" x14ac:dyDescent="0.3">
      <c r="B40" s="159" t="s">
        <v>16</v>
      </c>
      <c r="C40" s="159"/>
      <c r="D40" s="159"/>
      <c r="E40" s="159"/>
      <c r="F40" s="159"/>
      <c r="G40" s="159"/>
      <c r="H40" s="159"/>
    </row>
    <row r="41" spans="1:8" ht="19.5" customHeight="1" thickBot="1" x14ac:dyDescent="0.3">
      <c r="A41" s="20"/>
      <c r="B41" s="101" t="s">
        <v>21</v>
      </c>
      <c r="C41" s="104" t="s">
        <v>4</v>
      </c>
      <c r="D41" s="105"/>
      <c r="E41" s="105"/>
      <c r="F41" s="105"/>
      <c r="G41" s="105"/>
      <c r="H41" s="106"/>
    </row>
    <row r="42" spans="1:8" ht="19.5" customHeight="1" thickBot="1" x14ac:dyDescent="0.3">
      <c r="A42" s="32"/>
      <c r="B42" s="102"/>
      <c r="C42" s="73" t="s">
        <v>63</v>
      </c>
      <c r="D42" s="74" t="s">
        <v>64</v>
      </c>
      <c r="E42" s="74" t="s">
        <v>65</v>
      </c>
      <c r="F42" s="74" t="s">
        <v>72</v>
      </c>
      <c r="G42" s="74" t="s">
        <v>73</v>
      </c>
      <c r="H42" s="75" t="s">
        <v>74</v>
      </c>
    </row>
    <row r="43" spans="1:8" ht="19.5" customHeight="1" x14ac:dyDescent="0.25">
      <c r="A43" s="20"/>
      <c r="B43" s="34" t="s">
        <v>14</v>
      </c>
      <c r="C43" s="63">
        <v>0</v>
      </c>
      <c r="D43" s="11">
        <v>1289.25</v>
      </c>
      <c r="E43" s="11">
        <f>4475+226.26+638.26</f>
        <v>5339.52</v>
      </c>
      <c r="F43" s="11">
        <f>1318.56+886.83</f>
        <v>2205.39</v>
      </c>
      <c r="G43" s="11">
        <f>5617.29-G46</f>
        <v>452.51000000000022</v>
      </c>
      <c r="H43" s="5">
        <f>601.4+813.09+5143</f>
        <v>6557.49</v>
      </c>
    </row>
    <row r="44" spans="1:8" ht="19.5" customHeight="1" x14ac:dyDescent="0.25">
      <c r="A44" s="21"/>
      <c r="B44" s="35" t="s">
        <v>13</v>
      </c>
      <c r="C44" s="25">
        <v>0</v>
      </c>
      <c r="D44" s="7">
        <v>12192.05</v>
      </c>
      <c r="E44" s="7">
        <v>13314.2</v>
      </c>
      <c r="F44" s="7">
        <v>8470.0300000000007</v>
      </c>
      <c r="G44" s="7">
        <f>4430.4+7132.55</f>
        <v>11562.95</v>
      </c>
      <c r="H44" s="6">
        <v>0</v>
      </c>
    </row>
    <row r="45" spans="1:8" ht="19.5" customHeight="1" x14ac:dyDescent="0.25">
      <c r="A45" s="21"/>
      <c r="B45" s="35" t="s">
        <v>46</v>
      </c>
      <c r="C45" s="25">
        <v>0</v>
      </c>
      <c r="D45" s="7">
        <v>0</v>
      </c>
      <c r="E45" s="7">
        <v>0</v>
      </c>
      <c r="F45" s="7">
        <v>0</v>
      </c>
      <c r="G45" s="7">
        <v>0</v>
      </c>
      <c r="H45" s="6">
        <v>3270</v>
      </c>
    </row>
    <row r="46" spans="1:8" ht="19.5" customHeight="1" x14ac:dyDescent="0.25">
      <c r="A46" s="21"/>
      <c r="B46" s="35" t="s">
        <v>38</v>
      </c>
      <c r="C46" s="25">
        <v>0</v>
      </c>
      <c r="D46" s="7">
        <f>7978.87+6858.6</f>
        <v>14837.470000000001</v>
      </c>
      <c r="E46" s="7">
        <v>5853.47</v>
      </c>
      <c r="F46" s="7">
        <v>0</v>
      </c>
      <c r="G46" s="7">
        <v>5164.78</v>
      </c>
      <c r="H46" s="6">
        <v>7840.38</v>
      </c>
    </row>
    <row r="47" spans="1:8" ht="19.5" customHeight="1" x14ac:dyDescent="0.25">
      <c r="A47" s="21"/>
      <c r="B47" s="35" t="s">
        <v>45</v>
      </c>
      <c r="C47" s="25">
        <v>0</v>
      </c>
      <c r="D47" s="7">
        <f>102.42*2</f>
        <v>204.84</v>
      </c>
      <c r="E47" s="7">
        <v>102.42</v>
      </c>
      <c r="F47" s="7">
        <v>102.42</v>
      </c>
      <c r="G47" s="7">
        <f>102.42*2</f>
        <v>204.84</v>
      </c>
      <c r="H47" s="6">
        <v>0</v>
      </c>
    </row>
    <row r="48" spans="1:8" ht="19.5" customHeight="1" thickBot="1" x14ac:dyDescent="0.3">
      <c r="A48" s="21"/>
      <c r="B48" s="35" t="s">
        <v>15</v>
      </c>
      <c r="C48" s="64">
        <v>0</v>
      </c>
      <c r="D48" s="47">
        <v>0</v>
      </c>
      <c r="E48" s="47">
        <v>0</v>
      </c>
      <c r="F48" s="47">
        <v>0</v>
      </c>
      <c r="G48" s="47">
        <v>0</v>
      </c>
      <c r="H48" s="46">
        <v>0</v>
      </c>
    </row>
    <row r="49" spans="1:8" ht="19.5" customHeight="1" x14ac:dyDescent="0.25">
      <c r="A49" s="21"/>
      <c r="B49" s="35" t="s">
        <v>14</v>
      </c>
      <c r="C49" s="130">
        <f t="shared" ref="C49:C54" si="0">C43+D43+E43+F43+G43+H43</f>
        <v>15844.16</v>
      </c>
      <c r="D49" s="131"/>
      <c r="E49" s="131"/>
      <c r="F49" s="131"/>
      <c r="G49" s="131"/>
      <c r="H49" s="132"/>
    </row>
    <row r="50" spans="1:8" ht="19.5" customHeight="1" x14ac:dyDescent="0.25">
      <c r="A50" s="21"/>
      <c r="B50" s="35" t="s">
        <v>13</v>
      </c>
      <c r="C50" s="133">
        <f t="shared" si="0"/>
        <v>45539.229999999996</v>
      </c>
      <c r="D50" s="134"/>
      <c r="E50" s="134"/>
      <c r="F50" s="134"/>
      <c r="G50" s="134"/>
      <c r="H50" s="135"/>
    </row>
    <row r="51" spans="1:8" ht="19.5" customHeight="1" x14ac:dyDescent="0.25">
      <c r="A51" s="32"/>
      <c r="B51" s="35" t="s">
        <v>46</v>
      </c>
      <c r="C51" s="133">
        <f t="shared" si="0"/>
        <v>3270</v>
      </c>
      <c r="D51" s="134"/>
      <c r="E51" s="134"/>
      <c r="F51" s="134"/>
      <c r="G51" s="134"/>
      <c r="H51" s="135"/>
    </row>
    <row r="52" spans="1:8" ht="19.5" customHeight="1" x14ac:dyDescent="0.25">
      <c r="A52" s="32"/>
      <c r="B52" s="12" t="s">
        <v>38</v>
      </c>
      <c r="C52" s="133">
        <f t="shared" si="0"/>
        <v>33696.1</v>
      </c>
      <c r="D52" s="134"/>
      <c r="E52" s="134"/>
      <c r="F52" s="134"/>
      <c r="G52" s="134"/>
      <c r="H52" s="135"/>
    </row>
    <row r="53" spans="1:8" ht="19.5" customHeight="1" x14ac:dyDescent="0.25">
      <c r="A53" s="32"/>
      <c r="B53" s="12" t="s">
        <v>45</v>
      </c>
      <c r="C53" s="133">
        <f t="shared" si="0"/>
        <v>614.52</v>
      </c>
      <c r="D53" s="134"/>
      <c r="E53" s="134"/>
      <c r="F53" s="134"/>
      <c r="G53" s="134"/>
      <c r="H53" s="135"/>
    </row>
    <row r="54" spans="1:8" ht="19.5" customHeight="1" thickBot="1" x14ac:dyDescent="0.3">
      <c r="A54" s="33"/>
      <c r="B54" s="36" t="s">
        <v>15</v>
      </c>
      <c r="C54" s="136">
        <f t="shared" si="0"/>
        <v>0</v>
      </c>
      <c r="D54" s="137"/>
      <c r="E54" s="137"/>
      <c r="F54" s="137"/>
      <c r="G54" s="137"/>
      <c r="H54" s="138"/>
    </row>
    <row r="55" spans="1:8" ht="19.5" customHeight="1" thickBot="1" x14ac:dyDescent="0.3">
      <c r="A55" s="23"/>
      <c r="B55" s="37" t="s">
        <v>9</v>
      </c>
      <c r="C55" s="127">
        <f>SUM(C49:C54)</f>
        <v>98964.01</v>
      </c>
      <c r="D55" s="128"/>
      <c r="E55" s="128"/>
      <c r="F55" s="128"/>
      <c r="G55" s="128"/>
      <c r="H55" s="129"/>
    </row>
    <row r="56" spans="1:8" ht="19.5" customHeight="1" x14ac:dyDescent="0.25">
      <c r="F56" s="69"/>
      <c r="G56" s="27"/>
    </row>
    <row r="57" spans="1:8" ht="19.5" customHeight="1" thickBot="1" x14ac:dyDescent="0.3">
      <c r="B57" s="160" t="s">
        <v>17</v>
      </c>
      <c r="C57" s="160"/>
      <c r="D57" s="160"/>
      <c r="E57" s="160"/>
      <c r="F57" s="160"/>
      <c r="G57" s="160"/>
      <c r="H57" s="160"/>
    </row>
    <row r="58" spans="1:8" ht="19.5" customHeight="1" thickBot="1" x14ac:dyDescent="0.3">
      <c r="B58" s="110" t="s">
        <v>22</v>
      </c>
      <c r="C58" s="104" t="s">
        <v>4</v>
      </c>
      <c r="D58" s="105"/>
      <c r="E58" s="105"/>
      <c r="F58" s="105"/>
      <c r="G58" s="105"/>
      <c r="H58" s="106"/>
    </row>
    <row r="59" spans="1:8" ht="19.5" customHeight="1" thickBot="1" x14ac:dyDescent="0.3">
      <c r="B59" s="111"/>
      <c r="C59" s="77" t="s">
        <v>63</v>
      </c>
      <c r="D59" s="78" t="s">
        <v>64</v>
      </c>
      <c r="E59" s="78" t="s">
        <v>65</v>
      </c>
      <c r="F59" s="78" t="s">
        <v>72</v>
      </c>
      <c r="G59" s="78" t="s">
        <v>73</v>
      </c>
      <c r="H59" s="79" t="s">
        <v>74</v>
      </c>
    </row>
    <row r="60" spans="1:8" ht="19.5" customHeight="1" thickBot="1" x14ac:dyDescent="0.3">
      <c r="B60" s="10" t="s">
        <v>34</v>
      </c>
      <c r="C60" s="88">
        <v>0</v>
      </c>
      <c r="D60" s="89">
        <v>0</v>
      </c>
      <c r="E60" s="89">
        <v>0</v>
      </c>
      <c r="F60" s="89">
        <v>0</v>
      </c>
      <c r="G60" s="89">
        <v>0</v>
      </c>
      <c r="H60" s="90">
        <v>0</v>
      </c>
    </row>
    <row r="61" spans="1:8" ht="19.5" customHeight="1" thickBot="1" x14ac:dyDescent="0.3">
      <c r="B61" s="14" t="s">
        <v>9</v>
      </c>
      <c r="C61" s="161">
        <f>C60+D60+E60+F60+G60+H60</f>
        <v>0</v>
      </c>
      <c r="D61" s="162"/>
      <c r="E61" s="162"/>
      <c r="F61" s="162"/>
      <c r="G61" s="162"/>
      <c r="H61" s="163"/>
    </row>
    <row r="62" spans="1:8" ht="19.5" customHeight="1" x14ac:dyDescent="0.25"/>
    <row r="63" spans="1:8" ht="19.5" customHeight="1" thickBot="1" x14ac:dyDescent="0.3">
      <c r="B63" s="143" t="s">
        <v>11</v>
      </c>
      <c r="C63" s="143"/>
      <c r="D63" s="143"/>
      <c r="E63" s="143"/>
      <c r="F63" s="143"/>
      <c r="G63" s="143"/>
      <c r="H63" s="143"/>
    </row>
    <row r="64" spans="1:8" ht="19.5" customHeight="1" thickBot="1" x14ac:dyDescent="0.3">
      <c r="A64" s="22"/>
      <c r="B64" s="110" t="s">
        <v>18</v>
      </c>
      <c r="C64" s="104" t="s">
        <v>4</v>
      </c>
      <c r="D64" s="105"/>
      <c r="E64" s="105"/>
      <c r="F64" s="105"/>
      <c r="G64" s="105"/>
      <c r="H64" s="106"/>
    </row>
    <row r="65" spans="1:8" ht="19.5" customHeight="1" thickBot="1" x14ac:dyDescent="0.3">
      <c r="A65" s="10"/>
      <c r="B65" s="111"/>
      <c r="C65" s="77" t="s">
        <v>63</v>
      </c>
      <c r="D65" s="78" t="s">
        <v>64</v>
      </c>
      <c r="E65" s="78" t="s">
        <v>65</v>
      </c>
      <c r="F65" s="78" t="s">
        <v>72</v>
      </c>
      <c r="G65" s="78" t="s">
        <v>73</v>
      </c>
      <c r="H65" s="79" t="s">
        <v>74</v>
      </c>
    </row>
    <row r="66" spans="1:8" ht="19.5" customHeight="1" thickBot="1" x14ac:dyDescent="0.3">
      <c r="A66" s="10"/>
      <c r="B66" s="10" t="s">
        <v>5</v>
      </c>
      <c r="C66" s="88">
        <v>0</v>
      </c>
      <c r="D66" s="89">
        <v>0</v>
      </c>
      <c r="E66" s="89">
        <v>0</v>
      </c>
      <c r="F66" s="89">
        <v>0</v>
      </c>
      <c r="G66" s="89">
        <v>0</v>
      </c>
      <c r="H66" s="90">
        <v>0</v>
      </c>
    </row>
    <row r="67" spans="1:8" ht="19.5" customHeight="1" thickBot="1" x14ac:dyDescent="0.3">
      <c r="A67" s="23"/>
      <c r="B67" s="15" t="s">
        <v>9</v>
      </c>
      <c r="C67" s="112">
        <f>C66+D66+E66+F66+G66+H66</f>
        <v>0</v>
      </c>
      <c r="D67" s="113"/>
      <c r="E67" s="113"/>
      <c r="F67" s="113"/>
      <c r="G67" s="113"/>
      <c r="H67" s="114"/>
    </row>
    <row r="68" spans="1:8" ht="19.5" customHeight="1" x14ac:dyDescent="0.25">
      <c r="B68" s="8"/>
      <c r="C68" s="9"/>
      <c r="D68" s="9"/>
      <c r="E68" s="9"/>
    </row>
    <row r="69" spans="1:8" ht="19.5" customHeight="1" thickBot="1" x14ac:dyDescent="0.3">
      <c r="B69" s="115" t="s">
        <v>20</v>
      </c>
      <c r="C69" s="115"/>
      <c r="D69" s="115"/>
      <c r="E69" s="115"/>
      <c r="F69" s="115"/>
      <c r="G69" s="115"/>
      <c r="H69" s="115"/>
    </row>
    <row r="70" spans="1:8" ht="19.5" customHeight="1" thickBot="1" x14ac:dyDescent="0.3">
      <c r="B70" s="101" t="s">
        <v>61</v>
      </c>
      <c r="C70" s="104" t="s">
        <v>4</v>
      </c>
      <c r="D70" s="105"/>
      <c r="E70" s="105"/>
      <c r="F70" s="105"/>
      <c r="G70" s="105"/>
      <c r="H70" s="106"/>
    </row>
    <row r="71" spans="1:8" ht="19.5" customHeight="1" thickBot="1" x14ac:dyDescent="0.3">
      <c r="B71" s="102"/>
      <c r="C71" s="77" t="s">
        <v>63</v>
      </c>
      <c r="D71" s="78" t="s">
        <v>64</v>
      </c>
      <c r="E71" s="78" t="s">
        <v>65</v>
      </c>
      <c r="F71" s="78" t="s">
        <v>72</v>
      </c>
      <c r="G71" s="78" t="s">
        <v>73</v>
      </c>
      <c r="H71" s="79" t="s">
        <v>74</v>
      </c>
    </row>
    <row r="72" spans="1:8" ht="19.5" customHeight="1" thickBot="1" x14ac:dyDescent="0.3">
      <c r="B72" s="10" t="s">
        <v>62</v>
      </c>
      <c r="C72" s="88">
        <v>0</v>
      </c>
      <c r="D72" s="89">
        <v>0</v>
      </c>
      <c r="E72" s="89">
        <v>0</v>
      </c>
      <c r="F72" s="89">
        <f>65.22+6.24+24.89</f>
        <v>96.35</v>
      </c>
      <c r="G72" s="89">
        <v>0</v>
      </c>
      <c r="H72" s="90">
        <f>19.91+24.89+19.91+24.89</f>
        <v>89.6</v>
      </c>
    </row>
    <row r="73" spans="1:8" ht="19.5" customHeight="1" thickBot="1" x14ac:dyDescent="0.3">
      <c r="B73" s="16" t="s">
        <v>9</v>
      </c>
      <c r="C73" s="139">
        <f>C72+D72+E72+F72+G72+H72</f>
        <v>185.95</v>
      </c>
      <c r="D73" s="140"/>
      <c r="E73" s="140"/>
      <c r="F73" s="140"/>
      <c r="G73" s="140"/>
      <c r="H73" s="141"/>
    </row>
    <row r="74" spans="1:8" ht="19.5" customHeight="1" x14ac:dyDescent="0.25">
      <c r="B74" s="8"/>
      <c r="C74" s="9"/>
      <c r="D74" s="9"/>
      <c r="E74" s="9"/>
    </row>
    <row r="75" spans="1:8" ht="19.5" customHeight="1" thickBot="1" x14ac:dyDescent="0.35">
      <c r="A75" s="26"/>
      <c r="B75" s="142" t="s">
        <v>26</v>
      </c>
      <c r="C75" s="142"/>
      <c r="D75" s="142"/>
      <c r="E75" s="142"/>
      <c r="F75" s="142"/>
      <c r="G75" s="142"/>
      <c r="H75" s="142"/>
    </row>
    <row r="76" spans="1:8" ht="19.5" customHeight="1" thickBot="1" x14ac:dyDescent="0.35">
      <c r="A76" s="26"/>
      <c r="B76" s="110" t="s">
        <v>27</v>
      </c>
      <c r="C76" s="104" t="s">
        <v>4</v>
      </c>
      <c r="D76" s="105"/>
      <c r="E76" s="105"/>
      <c r="F76" s="105"/>
      <c r="G76" s="105"/>
      <c r="H76" s="106"/>
    </row>
    <row r="77" spans="1:8" ht="19.5" customHeight="1" thickBot="1" x14ac:dyDescent="0.35">
      <c r="A77" s="26"/>
      <c r="B77" s="111"/>
      <c r="C77" s="77" t="s">
        <v>63</v>
      </c>
      <c r="D77" s="78" t="s">
        <v>64</v>
      </c>
      <c r="E77" s="78" t="s">
        <v>65</v>
      </c>
      <c r="F77" s="78" t="s">
        <v>72</v>
      </c>
      <c r="G77" s="78" t="s">
        <v>73</v>
      </c>
      <c r="H77" s="79" t="s">
        <v>74</v>
      </c>
    </row>
    <row r="78" spans="1:8" ht="19.5" customHeight="1" thickBot="1" x14ac:dyDescent="0.35">
      <c r="A78" s="26"/>
      <c r="B78" s="10" t="s">
        <v>28</v>
      </c>
      <c r="C78" s="88">
        <v>0</v>
      </c>
      <c r="D78" s="91">
        <v>0</v>
      </c>
      <c r="E78" s="89">
        <v>0</v>
      </c>
      <c r="F78" s="89"/>
      <c r="G78" s="89">
        <v>0</v>
      </c>
      <c r="H78" s="90">
        <v>0</v>
      </c>
    </row>
    <row r="79" spans="1:8" ht="19.5" customHeight="1" thickBot="1" x14ac:dyDescent="0.35">
      <c r="A79" s="26"/>
      <c r="B79" s="38" t="s">
        <v>9</v>
      </c>
      <c r="C79" s="124">
        <f>C78+D78+E78+F78+G78+H78</f>
        <v>0</v>
      </c>
      <c r="D79" s="125"/>
      <c r="E79" s="125"/>
      <c r="F79" s="125"/>
      <c r="G79" s="125"/>
      <c r="H79" s="126"/>
    </row>
    <row r="80" spans="1:8" ht="19.5" customHeight="1" x14ac:dyDescent="0.3">
      <c r="A80" s="26"/>
    </row>
    <row r="81" spans="1:8" ht="19.5" customHeight="1" thickBot="1" x14ac:dyDescent="0.35">
      <c r="A81" s="26"/>
      <c r="B81" s="103" t="s">
        <v>29</v>
      </c>
      <c r="C81" s="103"/>
      <c r="D81" s="103"/>
      <c r="E81" s="103"/>
      <c r="F81" s="103"/>
      <c r="G81" s="103"/>
      <c r="H81" s="103"/>
    </row>
    <row r="82" spans="1:8" ht="19.5" customHeight="1" thickBot="1" x14ac:dyDescent="0.35">
      <c r="A82" s="26"/>
      <c r="B82" s="110" t="s">
        <v>30</v>
      </c>
      <c r="C82" s="104" t="s">
        <v>4</v>
      </c>
      <c r="D82" s="105"/>
      <c r="E82" s="105"/>
      <c r="F82" s="105"/>
      <c r="G82" s="105"/>
      <c r="H82" s="106"/>
    </row>
    <row r="83" spans="1:8" ht="19.5" customHeight="1" thickBot="1" x14ac:dyDescent="0.35">
      <c r="A83" s="26"/>
      <c r="B83" s="111"/>
      <c r="C83" s="77" t="s">
        <v>63</v>
      </c>
      <c r="D83" s="78" t="s">
        <v>64</v>
      </c>
      <c r="E83" s="78" t="s">
        <v>65</v>
      </c>
      <c r="F83" s="78" t="s">
        <v>72</v>
      </c>
      <c r="G83" s="78" t="s">
        <v>73</v>
      </c>
      <c r="H83" s="79" t="s">
        <v>74</v>
      </c>
    </row>
    <row r="84" spans="1:8" ht="19.5" customHeight="1" thickBot="1" x14ac:dyDescent="0.35">
      <c r="A84" s="26"/>
      <c r="B84" s="10" t="s">
        <v>31</v>
      </c>
      <c r="C84" s="88">
        <v>9493.93</v>
      </c>
      <c r="D84" s="89">
        <v>7329.84</v>
      </c>
      <c r="E84" s="89">
        <v>8855.33</v>
      </c>
      <c r="F84" s="89">
        <v>6340.3</v>
      </c>
      <c r="G84" s="89">
        <v>10570.29</v>
      </c>
      <c r="H84" s="90">
        <v>8660.44</v>
      </c>
    </row>
    <row r="85" spans="1:8" ht="19.5" customHeight="1" thickBot="1" x14ac:dyDescent="0.35">
      <c r="A85" s="26"/>
      <c r="B85" s="39" t="s">
        <v>9</v>
      </c>
      <c r="C85" s="107">
        <f>C84+D84+E84+F84+G84+H84</f>
        <v>51250.130000000005</v>
      </c>
      <c r="D85" s="108"/>
      <c r="E85" s="108"/>
      <c r="F85" s="108"/>
      <c r="G85" s="108"/>
      <c r="H85" s="109"/>
    </row>
    <row r="86" spans="1:8" ht="19.5" customHeight="1" x14ac:dyDescent="0.3">
      <c r="A86" s="26"/>
    </row>
    <row r="87" spans="1:8" ht="19.5" customHeight="1" thickBot="1" x14ac:dyDescent="0.35">
      <c r="A87" s="26"/>
      <c r="B87" s="151" t="s">
        <v>32</v>
      </c>
      <c r="C87" s="151"/>
      <c r="D87" s="151"/>
      <c r="E87" s="151"/>
      <c r="F87" s="151"/>
      <c r="G87" s="151"/>
      <c r="H87" s="151"/>
    </row>
    <row r="88" spans="1:8" ht="19.5" customHeight="1" thickBot="1" x14ac:dyDescent="0.35">
      <c r="A88" s="26"/>
      <c r="B88" s="101" t="s">
        <v>33</v>
      </c>
      <c r="C88" s="104" t="s">
        <v>4</v>
      </c>
      <c r="D88" s="105"/>
      <c r="E88" s="105"/>
      <c r="F88" s="105"/>
      <c r="G88" s="105"/>
      <c r="H88" s="106"/>
    </row>
    <row r="89" spans="1:8" ht="19.5" customHeight="1" thickBot="1" x14ac:dyDescent="0.35">
      <c r="A89" s="26"/>
      <c r="B89" s="102"/>
      <c r="C89" s="73" t="s">
        <v>63</v>
      </c>
      <c r="D89" s="74" t="s">
        <v>64</v>
      </c>
      <c r="E89" s="74" t="s">
        <v>65</v>
      </c>
      <c r="F89" s="74" t="s">
        <v>72</v>
      </c>
      <c r="G89" s="74" t="s">
        <v>73</v>
      </c>
      <c r="H89" s="75" t="s">
        <v>74</v>
      </c>
    </row>
    <row r="90" spans="1:8" ht="19.5" customHeight="1" thickBot="1" x14ac:dyDescent="0.35">
      <c r="A90" s="26"/>
      <c r="B90" s="10" t="s">
        <v>36</v>
      </c>
      <c r="C90" s="48">
        <v>92.89</v>
      </c>
      <c r="D90" s="50">
        <v>106.16</v>
      </c>
      <c r="E90" s="50">
        <v>79.62</v>
      </c>
      <c r="F90" s="49">
        <v>132.69999999999999</v>
      </c>
      <c r="G90" s="49">
        <v>119.43</v>
      </c>
      <c r="H90" s="51">
        <v>92.89</v>
      </c>
    </row>
    <row r="91" spans="1:8" ht="19.5" customHeight="1" thickBot="1" x14ac:dyDescent="0.35">
      <c r="A91" s="26"/>
      <c r="B91" s="40" t="s">
        <v>9</v>
      </c>
      <c r="C91" s="152">
        <f>C90+D90+E90+F90+G90+H90</f>
        <v>623.68999999999994</v>
      </c>
      <c r="D91" s="153"/>
      <c r="E91" s="153"/>
      <c r="F91" s="153"/>
      <c r="G91" s="153"/>
      <c r="H91" s="154"/>
    </row>
    <row r="92" spans="1:8" ht="19.5" customHeight="1" x14ac:dyDescent="0.3">
      <c r="A92" s="26"/>
    </row>
    <row r="93" spans="1:8" ht="19.5" customHeight="1" thickBot="1" x14ac:dyDescent="0.35">
      <c r="A93" s="26"/>
      <c r="B93" s="155" t="s">
        <v>43</v>
      </c>
      <c r="C93" s="155"/>
      <c r="D93" s="155"/>
      <c r="E93" s="155"/>
      <c r="F93" s="155"/>
      <c r="G93" s="155"/>
      <c r="H93" s="155"/>
    </row>
    <row r="94" spans="1:8" ht="19.5" customHeight="1" thickBot="1" x14ac:dyDescent="0.35">
      <c r="A94" s="26"/>
      <c r="B94" s="101" t="s">
        <v>50</v>
      </c>
      <c r="C94" s="104" t="s">
        <v>4</v>
      </c>
      <c r="D94" s="105"/>
      <c r="E94" s="105"/>
      <c r="F94" s="105"/>
      <c r="G94" s="105"/>
      <c r="H94" s="106"/>
    </row>
    <row r="95" spans="1:8" ht="19.5" customHeight="1" thickBot="1" x14ac:dyDescent="0.35">
      <c r="A95" s="26"/>
      <c r="B95" s="102"/>
      <c r="C95" s="77" t="s">
        <v>63</v>
      </c>
      <c r="D95" s="78" t="s">
        <v>64</v>
      </c>
      <c r="E95" s="78" t="s">
        <v>65</v>
      </c>
      <c r="F95" s="78" t="s">
        <v>72</v>
      </c>
      <c r="G95" s="78" t="s">
        <v>73</v>
      </c>
      <c r="H95" s="79" t="s">
        <v>74</v>
      </c>
    </row>
    <row r="96" spans="1:8" ht="19.5" customHeight="1" thickBot="1" x14ac:dyDescent="0.35">
      <c r="A96" s="26"/>
      <c r="B96" s="10" t="s">
        <v>44</v>
      </c>
      <c r="C96" s="88">
        <v>0.54</v>
      </c>
      <c r="D96" s="89">
        <v>0</v>
      </c>
      <c r="E96" s="89">
        <v>0</v>
      </c>
      <c r="F96" s="89">
        <f>16.05</f>
        <v>16.05</v>
      </c>
      <c r="G96" s="89">
        <f>5.13</f>
        <v>5.13</v>
      </c>
      <c r="H96" s="90">
        <f>0.38+25.1+38.61</f>
        <v>64.09</v>
      </c>
    </row>
    <row r="97" spans="1:8" ht="19.5" customHeight="1" thickBot="1" x14ac:dyDescent="0.35">
      <c r="A97" s="43"/>
      <c r="B97" s="44" t="s">
        <v>9</v>
      </c>
      <c r="C97" s="147">
        <f>C96+D96+E96+F96+G96+H96</f>
        <v>85.81</v>
      </c>
      <c r="D97" s="148"/>
      <c r="E97" s="148"/>
      <c r="F97" s="148"/>
      <c r="G97" s="148"/>
      <c r="H97" s="149"/>
    </row>
    <row r="98" spans="1:8" ht="19.5" customHeight="1" x14ac:dyDescent="0.3">
      <c r="A98" s="26"/>
    </row>
    <row r="99" spans="1:8" ht="19.5" customHeight="1" thickBot="1" x14ac:dyDescent="0.35">
      <c r="A99" s="26"/>
      <c r="B99" s="150" t="s">
        <v>48</v>
      </c>
      <c r="C99" s="150"/>
      <c r="D99" s="150"/>
      <c r="E99" s="150"/>
      <c r="F99" s="150"/>
      <c r="G99" s="150"/>
      <c r="H99" s="150"/>
    </row>
    <row r="100" spans="1:8" ht="19.5" customHeight="1" thickBot="1" x14ac:dyDescent="0.35">
      <c r="A100" s="26"/>
      <c r="B100" s="101" t="s">
        <v>49</v>
      </c>
      <c r="C100" s="104" t="s">
        <v>4</v>
      </c>
      <c r="D100" s="105"/>
      <c r="E100" s="105"/>
      <c r="F100" s="105"/>
      <c r="G100" s="105"/>
      <c r="H100" s="106"/>
    </row>
    <row r="101" spans="1:8" ht="19.5" customHeight="1" thickBot="1" x14ac:dyDescent="0.35">
      <c r="A101" s="26"/>
      <c r="B101" s="102"/>
      <c r="C101" s="77" t="s">
        <v>63</v>
      </c>
      <c r="D101" s="78" t="s">
        <v>64</v>
      </c>
      <c r="E101" s="78" t="s">
        <v>65</v>
      </c>
      <c r="F101" s="78" t="s">
        <v>72</v>
      </c>
      <c r="G101" s="78" t="s">
        <v>73</v>
      </c>
      <c r="H101" s="79" t="s">
        <v>74</v>
      </c>
    </row>
    <row r="102" spans="1:8" ht="19.5" customHeight="1" thickBot="1" x14ac:dyDescent="0.35">
      <c r="A102" s="26"/>
      <c r="B102" s="10" t="s">
        <v>51</v>
      </c>
      <c r="C102" s="88">
        <v>0</v>
      </c>
      <c r="D102" s="89">
        <v>0</v>
      </c>
      <c r="E102" s="89">
        <v>0</v>
      </c>
      <c r="F102" s="89">
        <v>0</v>
      </c>
      <c r="G102" s="89">
        <v>0</v>
      </c>
      <c r="H102" s="90">
        <v>0</v>
      </c>
    </row>
    <row r="103" spans="1:8" ht="19.5" customHeight="1" thickBot="1" x14ac:dyDescent="0.35">
      <c r="A103" s="26"/>
      <c r="B103" s="65" t="s">
        <v>9</v>
      </c>
      <c r="C103" s="144">
        <f>C102+D102+E102+F102+G102+H102</f>
        <v>0</v>
      </c>
      <c r="D103" s="145"/>
      <c r="E103" s="145"/>
      <c r="F103" s="145"/>
      <c r="G103" s="145"/>
      <c r="H103" s="146"/>
    </row>
    <row r="104" spans="1:8" ht="19.5" customHeight="1" x14ac:dyDescent="0.3">
      <c r="A104" s="26"/>
      <c r="B104" s="26"/>
      <c r="C104" s="26"/>
      <c r="D104" s="26"/>
    </row>
    <row r="105" spans="1:8" ht="19.5" customHeight="1" thickBot="1" x14ac:dyDescent="0.35">
      <c r="A105" s="26"/>
      <c r="B105" s="165" t="s">
        <v>53</v>
      </c>
      <c r="C105" s="165"/>
      <c r="D105" s="165"/>
      <c r="E105" s="165"/>
      <c r="F105" s="165"/>
      <c r="G105" s="165"/>
      <c r="H105" s="165"/>
    </row>
    <row r="106" spans="1:8" ht="19.5" customHeight="1" thickBot="1" x14ac:dyDescent="0.35">
      <c r="A106" s="26"/>
      <c r="B106" s="101" t="s">
        <v>54</v>
      </c>
      <c r="C106" s="104" t="s">
        <v>4</v>
      </c>
      <c r="D106" s="105"/>
      <c r="E106" s="105"/>
      <c r="F106" s="105"/>
      <c r="G106" s="105"/>
      <c r="H106" s="106"/>
    </row>
    <row r="107" spans="1:8" ht="19.5" customHeight="1" thickBot="1" x14ac:dyDescent="0.35">
      <c r="A107" s="26"/>
      <c r="B107" s="164"/>
      <c r="C107" s="77" t="s">
        <v>63</v>
      </c>
      <c r="D107" s="78" t="s">
        <v>64</v>
      </c>
      <c r="E107" s="78" t="s">
        <v>65</v>
      </c>
      <c r="F107" s="78" t="s">
        <v>72</v>
      </c>
      <c r="G107" s="78" t="s">
        <v>73</v>
      </c>
      <c r="H107" s="79" t="s">
        <v>74</v>
      </c>
    </row>
    <row r="108" spans="1:8" ht="19.5" customHeight="1" x14ac:dyDescent="0.3">
      <c r="A108" s="26"/>
      <c r="B108" s="20" t="s">
        <v>55</v>
      </c>
      <c r="C108" s="87">
        <v>0</v>
      </c>
      <c r="D108" s="85">
        <f>73.7+73.69</f>
        <v>147.38999999999999</v>
      </c>
      <c r="E108" s="85">
        <v>66.930000000000007</v>
      </c>
      <c r="F108" s="85">
        <v>77.73</v>
      </c>
      <c r="G108" s="85">
        <v>66.66</v>
      </c>
      <c r="H108" s="86">
        <v>77.47</v>
      </c>
    </row>
    <row r="109" spans="1:8" ht="19.5" customHeight="1" x14ac:dyDescent="0.3">
      <c r="A109" s="26"/>
      <c r="B109" s="21" t="s">
        <v>57</v>
      </c>
      <c r="C109" s="67">
        <v>0</v>
      </c>
      <c r="D109" s="7">
        <f>563.81+563.72</f>
        <v>1127.53</v>
      </c>
      <c r="E109" s="7">
        <v>512.02</v>
      </c>
      <c r="F109" s="7">
        <v>594.62</v>
      </c>
      <c r="G109" s="7">
        <v>510</v>
      </c>
      <c r="H109" s="6">
        <v>592.61</v>
      </c>
    </row>
    <row r="110" spans="1:8" ht="19.5" customHeight="1" thickBot="1" x14ac:dyDescent="0.35">
      <c r="A110" s="26"/>
      <c r="B110" s="33" t="s">
        <v>56</v>
      </c>
      <c r="C110" s="68">
        <v>0</v>
      </c>
      <c r="D110" s="47">
        <f>99.5+99.48</f>
        <v>198.98000000000002</v>
      </c>
      <c r="E110" s="47">
        <v>90.35</v>
      </c>
      <c r="F110" s="47">
        <v>104.93</v>
      </c>
      <c r="G110" s="47">
        <v>90</v>
      </c>
      <c r="H110" s="46">
        <v>104.57</v>
      </c>
    </row>
    <row r="111" spans="1:8" ht="19.5" customHeight="1" thickBot="1" x14ac:dyDescent="0.35">
      <c r="A111" s="26"/>
      <c r="B111" s="66" t="s">
        <v>9</v>
      </c>
      <c r="C111" s="166">
        <f>C108+C109+C110+D108+D109+D110+E108+E109+E110+F108+F109+F110+G108+G109+G110+H108+H109+H110</f>
        <v>4361.7899999999991</v>
      </c>
      <c r="D111" s="167"/>
      <c r="E111" s="167"/>
      <c r="F111" s="167"/>
      <c r="G111" s="167"/>
      <c r="H111" s="168"/>
    </row>
    <row r="112" spans="1:8" ht="19.5" customHeight="1" x14ac:dyDescent="0.3">
      <c r="A112" s="26"/>
      <c r="B112" s="26"/>
      <c r="C112" s="26"/>
      <c r="D112" s="26"/>
    </row>
    <row r="113" spans="1:8" ht="19.5" customHeight="1" thickBot="1" x14ac:dyDescent="0.35">
      <c r="A113" s="26"/>
      <c r="B113" s="169" t="s">
        <v>60</v>
      </c>
      <c r="C113" s="169"/>
      <c r="D113" s="169"/>
      <c r="E113" s="169"/>
      <c r="F113" s="169"/>
      <c r="G113" s="169"/>
      <c r="H113" s="169"/>
    </row>
    <row r="114" spans="1:8" ht="19.5" customHeight="1" thickBot="1" x14ac:dyDescent="0.35">
      <c r="A114" s="26"/>
      <c r="B114" s="101" t="s">
        <v>58</v>
      </c>
      <c r="C114" s="104" t="s">
        <v>4</v>
      </c>
      <c r="D114" s="105"/>
      <c r="E114" s="105"/>
      <c r="F114" s="105"/>
      <c r="G114" s="105"/>
      <c r="H114" s="106"/>
    </row>
    <row r="115" spans="1:8" ht="19.5" customHeight="1" thickBot="1" x14ac:dyDescent="0.35">
      <c r="A115" s="26"/>
      <c r="B115" s="102"/>
      <c r="C115" s="77" t="s">
        <v>63</v>
      </c>
      <c r="D115" s="78" t="s">
        <v>64</v>
      </c>
      <c r="E115" s="78" t="s">
        <v>65</v>
      </c>
      <c r="F115" s="78" t="s">
        <v>72</v>
      </c>
      <c r="G115" s="78" t="s">
        <v>73</v>
      </c>
      <c r="H115" s="79" t="s">
        <v>74</v>
      </c>
    </row>
    <row r="116" spans="1:8" ht="19.5" customHeight="1" thickBot="1" x14ac:dyDescent="0.35">
      <c r="A116" s="26"/>
      <c r="B116" s="10" t="s">
        <v>59</v>
      </c>
      <c r="C116" s="88">
        <v>0</v>
      </c>
      <c r="D116" s="89">
        <v>132.72</v>
      </c>
      <c r="E116" s="89">
        <v>1393.56</v>
      </c>
      <c r="F116" s="89">
        <v>0</v>
      </c>
      <c r="G116" s="89">
        <v>0</v>
      </c>
      <c r="H116" s="90">
        <v>0</v>
      </c>
    </row>
    <row r="117" spans="1:8" ht="19.5" customHeight="1" thickBot="1" x14ac:dyDescent="0.35">
      <c r="A117" s="70"/>
      <c r="B117" s="71" t="s">
        <v>9</v>
      </c>
      <c r="C117" s="97">
        <f>C116+D116+E116+F116+G116+H116</f>
        <v>1526.28</v>
      </c>
      <c r="D117" s="98"/>
      <c r="E117" s="98"/>
      <c r="F117" s="98"/>
      <c r="G117" s="98"/>
      <c r="H117" s="99"/>
    </row>
    <row r="118" spans="1:8" ht="19.5" customHeight="1" x14ac:dyDescent="0.3">
      <c r="A118" s="26"/>
      <c r="B118" s="26"/>
      <c r="C118" s="26"/>
      <c r="D118" s="26"/>
    </row>
    <row r="119" spans="1:8" ht="19.5" customHeight="1" thickBot="1" x14ac:dyDescent="0.35">
      <c r="A119" s="26"/>
      <c r="B119" s="100" t="s">
        <v>68</v>
      </c>
      <c r="C119" s="100"/>
      <c r="D119" s="100"/>
      <c r="E119" s="100"/>
      <c r="F119" s="100"/>
      <c r="G119" s="100"/>
      <c r="H119" s="100"/>
    </row>
    <row r="120" spans="1:8" ht="19.5" customHeight="1" thickBot="1" x14ac:dyDescent="0.35">
      <c r="A120" s="26"/>
      <c r="B120" s="101" t="s">
        <v>69</v>
      </c>
      <c r="C120" s="104" t="s">
        <v>4</v>
      </c>
      <c r="D120" s="105"/>
      <c r="E120" s="105"/>
      <c r="F120" s="105"/>
      <c r="G120" s="105"/>
      <c r="H120" s="106"/>
    </row>
    <row r="121" spans="1:8" ht="19.5" customHeight="1" thickBot="1" x14ac:dyDescent="0.35">
      <c r="A121" s="26"/>
      <c r="B121" s="164"/>
      <c r="C121" s="77" t="s">
        <v>63</v>
      </c>
      <c r="D121" s="78" t="s">
        <v>64</v>
      </c>
      <c r="E121" s="78" t="s">
        <v>65</v>
      </c>
      <c r="F121" s="78" t="s">
        <v>72</v>
      </c>
      <c r="G121" s="78" t="s">
        <v>73</v>
      </c>
      <c r="H121" s="79" t="s">
        <v>74</v>
      </c>
    </row>
    <row r="122" spans="1:8" ht="19.5" customHeight="1" x14ac:dyDescent="0.3">
      <c r="A122" s="26"/>
      <c r="B122" s="21" t="s">
        <v>70</v>
      </c>
      <c r="C122" s="87">
        <v>0</v>
      </c>
      <c r="D122" s="85">
        <v>0</v>
      </c>
      <c r="E122" s="85">
        <v>30.18</v>
      </c>
      <c r="F122" s="85">
        <f>30.18+40.24</f>
        <v>70.42</v>
      </c>
      <c r="G122" s="85">
        <v>9.5500000000000007</v>
      </c>
      <c r="H122" s="86">
        <v>0</v>
      </c>
    </row>
    <row r="123" spans="1:8" ht="19.5" customHeight="1" thickBot="1" x14ac:dyDescent="0.35">
      <c r="A123" s="26"/>
      <c r="B123" s="33" t="s">
        <v>71</v>
      </c>
      <c r="C123" s="68">
        <v>0</v>
      </c>
      <c r="D123" s="47">
        <v>0</v>
      </c>
      <c r="E123" s="47">
        <v>1.51</v>
      </c>
      <c r="F123" s="47">
        <f>1.51+2.01</f>
        <v>3.5199999999999996</v>
      </c>
      <c r="G123" s="47">
        <v>0.48</v>
      </c>
      <c r="H123" s="46">
        <v>0</v>
      </c>
    </row>
    <row r="124" spans="1:8" ht="19.5" customHeight="1" thickBot="1" x14ac:dyDescent="0.35">
      <c r="A124" s="26"/>
      <c r="B124" s="76" t="s">
        <v>9</v>
      </c>
      <c r="C124" s="156">
        <f>C122+C123+D122+D123+E122+E123+F122+F123+G122+G123+H122+H123</f>
        <v>115.66</v>
      </c>
      <c r="D124" s="157"/>
      <c r="E124" s="157"/>
      <c r="F124" s="157"/>
      <c r="G124" s="157"/>
      <c r="H124" s="158"/>
    </row>
    <row r="125" spans="1:8" ht="19.5" customHeight="1" x14ac:dyDescent="0.3">
      <c r="A125" s="26"/>
      <c r="B125" s="26"/>
      <c r="C125" s="26"/>
      <c r="D125" s="26"/>
    </row>
    <row r="126" spans="1:8" ht="19.5" customHeight="1" thickBot="1" x14ac:dyDescent="0.35">
      <c r="A126" s="26"/>
      <c r="B126" s="174" t="s">
        <v>77</v>
      </c>
      <c r="C126" s="174"/>
      <c r="D126" s="174"/>
      <c r="E126" s="174"/>
      <c r="F126" s="174"/>
      <c r="G126" s="174"/>
      <c r="H126" s="174"/>
    </row>
    <row r="127" spans="1:8" ht="19.5" customHeight="1" thickBot="1" x14ac:dyDescent="0.35">
      <c r="A127" s="26"/>
      <c r="B127" s="101" t="s">
        <v>12</v>
      </c>
      <c r="C127" s="104" t="s">
        <v>4</v>
      </c>
      <c r="D127" s="105"/>
      <c r="E127" s="105"/>
      <c r="F127" s="105"/>
      <c r="G127" s="105"/>
      <c r="H127" s="106"/>
    </row>
    <row r="128" spans="1:8" ht="19.5" customHeight="1" thickBot="1" x14ac:dyDescent="0.35">
      <c r="A128" s="26"/>
      <c r="B128" s="164"/>
      <c r="C128" s="77" t="s">
        <v>63</v>
      </c>
      <c r="D128" s="78" t="s">
        <v>64</v>
      </c>
      <c r="E128" s="78" t="s">
        <v>65</v>
      </c>
      <c r="F128" s="78" t="s">
        <v>72</v>
      </c>
      <c r="G128" s="78" t="s">
        <v>73</v>
      </c>
      <c r="H128" s="79" t="s">
        <v>74</v>
      </c>
    </row>
    <row r="129" spans="1:8" ht="19.5" customHeight="1" thickBot="1" x14ac:dyDescent="0.35">
      <c r="A129" s="26"/>
      <c r="B129" s="32" t="s">
        <v>83</v>
      </c>
      <c r="C129" s="92">
        <v>0</v>
      </c>
      <c r="D129" s="62">
        <v>0</v>
      </c>
      <c r="E129" s="62">
        <f>31.28+36.8+31.28+27.6+25.76+27.6</f>
        <v>180.32</v>
      </c>
      <c r="F129" s="62">
        <v>40.479999999999997</v>
      </c>
      <c r="G129" s="62">
        <v>0</v>
      </c>
      <c r="H129" s="72">
        <f>14.72+38.64</f>
        <v>53.36</v>
      </c>
    </row>
    <row r="130" spans="1:8" ht="19.5" customHeight="1" thickBot="1" x14ac:dyDescent="0.35">
      <c r="A130" s="26"/>
      <c r="B130" s="93" t="s">
        <v>9</v>
      </c>
      <c r="C130" s="175">
        <f>C129+D129+E129+F129+G129+H129</f>
        <v>274.15999999999997</v>
      </c>
      <c r="D130" s="176"/>
      <c r="E130" s="176"/>
      <c r="F130" s="176"/>
      <c r="G130" s="176"/>
      <c r="H130" s="177"/>
    </row>
    <row r="131" spans="1:8" ht="19.5" customHeight="1" x14ac:dyDescent="0.3">
      <c r="A131" s="26"/>
      <c r="B131" s="26"/>
      <c r="C131" s="26"/>
      <c r="D131" s="26"/>
    </row>
    <row r="132" spans="1:8" ht="19.5" customHeight="1" thickBot="1" x14ac:dyDescent="0.35">
      <c r="A132" s="26"/>
      <c r="B132" s="178" t="s">
        <v>78</v>
      </c>
      <c r="C132" s="178"/>
      <c r="D132" s="178"/>
      <c r="E132" s="178"/>
      <c r="F132" s="178"/>
      <c r="G132" s="178"/>
      <c r="H132" s="178"/>
    </row>
    <row r="133" spans="1:8" ht="19.5" customHeight="1" thickBot="1" x14ac:dyDescent="0.35">
      <c r="A133" s="26"/>
      <c r="B133" s="101" t="s">
        <v>12</v>
      </c>
      <c r="C133" s="104" t="s">
        <v>4</v>
      </c>
      <c r="D133" s="105"/>
      <c r="E133" s="105"/>
      <c r="F133" s="105"/>
      <c r="G133" s="105"/>
      <c r="H133" s="106"/>
    </row>
    <row r="134" spans="1:8" ht="19.5" customHeight="1" thickBot="1" x14ac:dyDescent="0.35">
      <c r="A134" s="26"/>
      <c r="B134" s="164"/>
      <c r="C134" s="77" t="s">
        <v>63</v>
      </c>
      <c r="D134" s="78" t="s">
        <v>64</v>
      </c>
      <c r="E134" s="78" t="s">
        <v>65</v>
      </c>
      <c r="F134" s="78" t="s">
        <v>72</v>
      </c>
      <c r="G134" s="78" t="s">
        <v>73</v>
      </c>
      <c r="H134" s="79" t="s">
        <v>74</v>
      </c>
    </row>
    <row r="135" spans="1:8" ht="19.5" customHeight="1" thickBot="1" x14ac:dyDescent="0.35">
      <c r="A135" s="26"/>
      <c r="B135" s="32" t="s">
        <v>79</v>
      </c>
      <c r="C135" s="92">
        <v>0</v>
      </c>
      <c r="D135" s="62">
        <v>0</v>
      </c>
      <c r="E135" s="62">
        <v>0</v>
      </c>
      <c r="F135" s="62">
        <v>0</v>
      </c>
      <c r="G135" s="62">
        <v>48.39</v>
      </c>
      <c r="H135" s="72">
        <v>0</v>
      </c>
    </row>
    <row r="136" spans="1:8" ht="19.5" customHeight="1" thickBot="1" x14ac:dyDescent="0.35">
      <c r="A136" s="26"/>
      <c r="B136" s="94" t="s">
        <v>9</v>
      </c>
      <c r="C136" s="179">
        <f>C135+D135+E135+F135+G135+H135</f>
        <v>48.39</v>
      </c>
      <c r="D136" s="180"/>
      <c r="E136" s="180"/>
      <c r="F136" s="180"/>
      <c r="G136" s="180"/>
      <c r="H136" s="181"/>
    </row>
    <row r="137" spans="1:8" ht="20.25" x14ac:dyDescent="0.3">
      <c r="A137" s="26"/>
      <c r="B137" s="26"/>
      <c r="C137" s="42"/>
      <c r="D137" s="42"/>
      <c r="E137" s="42"/>
    </row>
    <row r="138" spans="1:8" ht="21" thickBot="1" x14ac:dyDescent="0.35">
      <c r="A138" s="26"/>
      <c r="B138" s="170" t="s">
        <v>84</v>
      </c>
      <c r="C138" s="170"/>
      <c r="D138" s="170"/>
      <c r="E138" s="170"/>
      <c r="F138" s="170"/>
      <c r="G138" s="170"/>
      <c r="H138" s="170"/>
    </row>
    <row r="139" spans="1:8" ht="21" thickBot="1" x14ac:dyDescent="0.35">
      <c r="A139" s="26"/>
      <c r="B139" s="101" t="s">
        <v>12</v>
      </c>
      <c r="C139" s="104" t="s">
        <v>4</v>
      </c>
      <c r="D139" s="105"/>
      <c r="E139" s="105"/>
      <c r="F139" s="105"/>
      <c r="G139" s="105"/>
      <c r="H139" s="106"/>
    </row>
    <row r="140" spans="1:8" ht="21" thickBot="1" x14ac:dyDescent="0.35">
      <c r="A140" s="26"/>
      <c r="B140" s="164"/>
      <c r="C140" s="77" t="s">
        <v>63</v>
      </c>
      <c r="D140" s="78" t="s">
        <v>64</v>
      </c>
      <c r="E140" s="78" t="s">
        <v>65</v>
      </c>
      <c r="F140" s="78" t="s">
        <v>72</v>
      </c>
      <c r="G140" s="78" t="s">
        <v>73</v>
      </c>
      <c r="H140" s="79" t="s">
        <v>74</v>
      </c>
    </row>
    <row r="141" spans="1:8" ht="21" thickBot="1" x14ac:dyDescent="0.35">
      <c r="A141" s="26"/>
      <c r="B141" s="32" t="s">
        <v>85</v>
      </c>
      <c r="C141" s="92">
        <v>0</v>
      </c>
      <c r="D141" s="62">
        <v>0</v>
      </c>
      <c r="E141" s="62">
        <v>3981.68</v>
      </c>
      <c r="F141" s="62">
        <v>0</v>
      </c>
      <c r="G141" s="62">
        <v>0</v>
      </c>
      <c r="H141" s="72">
        <v>0</v>
      </c>
    </row>
    <row r="142" spans="1:8" ht="21" thickBot="1" x14ac:dyDescent="0.35">
      <c r="A142" s="95"/>
      <c r="B142" s="96" t="s">
        <v>9</v>
      </c>
      <c r="C142" s="171">
        <f>C141+D141+E141+F141+G141+H141</f>
        <v>3981.68</v>
      </c>
      <c r="D142" s="172"/>
      <c r="E142" s="172"/>
      <c r="F142" s="172"/>
      <c r="G142" s="172"/>
      <c r="H142" s="173"/>
    </row>
    <row r="143" spans="1:8" ht="20.25" x14ac:dyDescent="0.3">
      <c r="A143" s="26"/>
      <c r="B143" s="26"/>
      <c r="C143" s="42"/>
      <c r="D143" s="42"/>
      <c r="E143" s="42"/>
    </row>
    <row r="144" spans="1:8" ht="20.25" x14ac:dyDescent="0.3">
      <c r="A144" s="26"/>
      <c r="B144" s="26"/>
      <c r="C144" s="42"/>
      <c r="D144" s="42"/>
      <c r="E144" s="42"/>
    </row>
    <row r="145" spans="1:5" ht="20.25" x14ac:dyDescent="0.3">
      <c r="A145" s="26"/>
      <c r="B145" s="26"/>
      <c r="C145" s="42"/>
      <c r="D145" s="42"/>
      <c r="E145" s="42"/>
    </row>
    <row r="146" spans="1:5" ht="20.25" x14ac:dyDescent="0.3">
      <c r="A146" s="26"/>
      <c r="B146" s="26"/>
      <c r="C146" s="42"/>
      <c r="D146" s="42"/>
      <c r="E146" s="42"/>
    </row>
    <row r="147" spans="1:5" ht="20.25" x14ac:dyDescent="0.3">
      <c r="A147" s="26"/>
      <c r="B147" s="26"/>
      <c r="C147" s="42" t="s">
        <v>42</v>
      </c>
      <c r="D147" s="42"/>
      <c r="E147" s="42" t="s">
        <v>40</v>
      </c>
    </row>
    <row r="148" spans="1:5" ht="20.25" x14ac:dyDescent="0.3">
      <c r="A148" s="26"/>
      <c r="B148" s="26"/>
      <c r="C148" s="42" t="s">
        <v>39</v>
      </c>
      <c r="D148" s="42"/>
      <c r="E148" s="42"/>
    </row>
    <row r="149" spans="1:5" ht="20.25" x14ac:dyDescent="0.3">
      <c r="A149" s="26"/>
      <c r="B149" s="26"/>
      <c r="C149" s="42" t="s">
        <v>66</v>
      </c>
      <c r="D149" s="42"/>
      <c r="E149" s="42"/>
    </row>
  </sheetData>
  <mergeCells count="76">
    <mergeCell ref="B94:B95"/>
    <mergeCell ref="B138:H138"/>
    <mergeCell ref="B139:B140"/>
    <mergeCell ref="C139:H139"/>
    <mergeCell ref="C142:H142"/>
    <mergeCell ref="B126:H126"/>
    <mergeCell ref="B127:B128"/>
    <mergeCell ref="C127:H127"/>
    <mergeCell ref="C130:H130"/>
    <mergeCell ref="B132:H132"/>
    <mergeCell ref="B133:B134"/>
    <mergeCell ref="C133:H133"/>
    <mergeCell ref="C136:H136"/>
    <mergeCell ref="B88:B89"/>
    <mergeCell ref="C124:H124"/>
    <mergeCell ref="C120:H120"/>
    <mergeCell ref="B40:H40"/>
    <mergeCell ref="C41:H41"/>
    <mergeCell ref="B57:H57"/>
    <mergeCell ref="C58:H58"/>
    <mergeCell ref="C61:H61"/>
    <mergeCell ref="B120:B121"/>
    <mergeCell ref="B106:B107"/>
    <mergeCell ref="B114:B115"/>
    <mergeCell ref="B105:H105"/>
    <mergeCell ref="C106:H106"/>
    <mergeCell ref="C111:H111"/>
    <mergeCell ref="B113:H113"/>
    <mergeCell ref="C114:H114"/>
    <mergeCell ref="C38:H38"/>
    <mergeCell ref="C79:H79"/>
    <mergeCell ref="C55:H55"/>
    <mergeCell ref="C49:H49"/>
    <mergeCell ref="C50:H50"/>
    <mergeCell ref="C51:H51"/>
    <mergeCell ref="C52:H52"/>
    <mergeCell ref="C53:H53"/>
    <mergeCell ref="C54:H54"/>
    <mergeCell ref="C70:H70"/>
    <mergeCell ref="C73:H73"/>
    <mergeCell ref="B75:H75"/>
    <mergeCell ref="C76:H76"/>
    <mergeCell ref="B64:B65"/>
    <mergeCell ref="B63:H63"/>
    <mergeCell ref="C64:H64"/>
    <mergeCell ref="B1:E1"/>
    <mergeCell ref="B3:E3"/>
    <mergeCell ref="B5:E5"/>
    <mergeCell ref="B35:B36"/>
    <mergeCell ref="B9:H9"/>
    <mergeCell ref="C10:H10"/>
    <mergeCell ref="B34:H34"/>
    <mergeCell ref="C35:H35"/>
    <mergeCell ref="B7:H7"/>
    <mergeCell ref="B41:B42"/>
    <mergeCell ref="B58:B59"/>
    <mergeCell ref="B70:B71"/>
    <mergeCell ref="B76:B77"/>
    <mergeCell ref="C67:H67"/>
    <mergeCell ref="B69:H69"/>
    <mergeCell ref="C117:H117"/>
    <mergeCell ref="B119:H119"/>
    <mergeCell ref="B100:B101"/>
    <mergeCell ref="B81:H81"/>
    <mergeCell ref="C82:H82"/>
    <mergeCell ref="C85:H85"/>
    <mergeCell ref="C103:H103"/>
    <mergeCell ref="B82:B83"/>
    <mergeCell ref="C94:H94"/>
    <mergeCell ref="C97:H97"/>
    <mergeCell ref="B99:H99"/>
    <mergeCell ref="C100:H100"/>
    <mergeCell ref="B87:H87"/>
    <mergeCell ref="C88:H88"/>
    <mergeCell ref="C91:H91"/>
    <mergeCell ref="B93:H93"/>
  </mergeCells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Drugo tromjesečje 2023.godine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2023-08-29T08:22:52Z</cp:lastPrinted>
  <dcterms:created xsi:type="dcterms:W3CDTF">2017-04-09T18:12:24Z</dcterms:created>
  <dcterms:modified xsi:type="dcterms:W3CDTF">2023-08-29T08:25:50Z</dcterms:modified>
</cp:coreProperties>
</file>