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05" windowWidth="15480" windowHeight="11580"/>
  </bookViews>
  <sheets>
    <sheet name="JLP(R)FP-Ril" sheetId="5" r:id="rId1"/>
    <sheet name="OPĆI DIO" sheetId="6" r:id="rId2"/>
  </sheets>
  <calcPr calcId="125725"/>
</workbook>
</file>

<file path=xl/calcChain.xml><?xml version="1.0" encoding="utf-8"?>
<calcChain xmlns="http://schemas.openxmlformats.org/spreadsheetml/2006/main">
  <c r="C138" i="5"/>
  <c r="C63"/>
  <c r="C54"/>
  <c r="C45"/>
  <c r="C47"/>
  <c r="C49"/>
  <c r="C50"/>
  <c r="C55"/>
  <c r="C56"/>
  <c r="C57"/>
  <c r="C58"/>
  <c r="C59"/>
  <c r="C60"/>
  <c r="C61"/>
  <c r="C64"/>
  <c r="C65"/>
  <c r="C66"/>
  <c r="C67"/>
  <c r="C70"/>
  <c r="C71"/>
  <c r="C72"/>
  <c r="C73"/>
  <c r="C74"/>
  <c r="C75"/>
  <c r="C76"/>
  <c r="C78"/>
  <c r="C79"/>
  <c r="C80"/>
  <c r="C81"/>
  <c r="C82"/>
  <c r="C84"/>
  <c r="C85"/>
  <c r="C87"/>
  <c r="C89"/>
  <c r="C92"/>
  <c r="C93"/>
  <c r="C94"/>
  <c r="C95"/>
  <c r="C96"/>
  <c r="C98"/>
  <c r="C99"/>
  <c r="C100"/>
  <c r="C101"/>
  <c r="C103"/>
  <c r="C104"/>
  <c r="C106"/>
  <c r="C107"/>
  <c r="C108"/>
  <c r="C109"/>
  <c r="C110"/>
  <c r="C112"/>
  <c r="C113"/>
  <c r="C114"/>
  <c r="C115"/>
  <c r="C116"/>
  <c r="C117"/>
  <c r="C119"/>
  <c r="C120"/>
  <c r="C121"/>
  <c r="C122"/>
  <c r="C123"/>
  <c r="C125"/>
  <c r="C126"/>
  <c r="C127"/>
  <c r="C129"/>
  <c r="C130"/>
  <c r="C131"/>
  <c r="C132"/>
  <c r="C133"/>
  <c r="C134"/>
  <c r="C137"/>
  <c r="C141"/>
  <c r="C142"/>
  <c r="C143"/>
  <c r="C145"/>
  <c r="C146"/>
  <c r="C147"/>
  <c r="C149"/>
  <c r="C150"/>
  <c r="C152"/>
  <c r="C153"/>
  <c r="C157"/>
  <c r="C158"/>
  <c r="C159"/>
  <c r="C161"/>
  <c r="C162"/>
  <c r="C163"/>
  <c r="C167"/>
  <c r="C168"/>
  <c r="C169"/>
  <c r="C171"/>
  <c r="C172"/>
  <c r="C173"/>
  <c r="C175"/>
  <c r="C176"/>
  <c r="C177"/>
  <c r="C179"/>
  <c r="C180"/>
  <c r="C183"/>
  <c r="C184"/>
  <c r="C185"/>
  <c r="C188"/>
  <c r="L156"/>
  <c r="L128"/>
  <c r="L118"/>
  <c r="G144"/>
  <c r="G156"/>
  <c r="G151"/>
  <c r="G128"/>
  <c r="G124"/>
  <c r="G111"/>
  <c r="G105"/>
  <c r="G91"/>
  <c r="G86"/>
  <c r="G77"/>
  <c r="G69"/>
  <c r="G62"/>
  <c r="L148"/>
  <c r="L111"/>
  <c r="L83"/>
  <c r="L53"/>
  <c r="L124"/>
  <c r="B11" i="6"/>
  <c r="B8"/>
  <c r="L178" i="5"/>
  <c r="L187"/>
  <c r="L182"/>
  <c r="L174"/>
  <c r="L170"/>
  <c r="L166"/>
  <c r="L151"/>
  <c r="L144"/>
  <c r="L140"/>
  <c r="L136"/>
  <c r="L105"/>
  <c r="L102"/>
  <c r="L97"/>
  <c r="L91"/>
  <c r="L88"/>
  <c r="L86"/>
  <c r="L77"/>
  <c r="L69"/>
  <c r="L62"/>
  <c r="O136"/>
  <c r="O144"/>
  <c r="O151"/>
  <c r="O91"/>
  <c r="O128"/>
  <c r="O102"/>
  <c r="O53"/>
  <c r="Q151"/>
  <c r="Q144"/>
  <c r="J52"/>
  <c r="J46"/>
  <c r="E48"/>
  <c r="E44"/>
  <c r="E46"/>
  <c r="E182"/>
  <c r="H165"/>
  <c r="H164" s="1"/>
  <c r="H160" s="1"/>
  <c r="H189" s="1"/>
  <c r="D148"/>
  <c r="D139" s="1"/>
  <c r="D118"/>
  <c r="D90" s="1"/>
  <c r="D48"/>
  <c r="D46"/>
  <c r="D44"/>
  <c r="C44" s="1"/>
  <c r="B25" i="6"/>
  <c r="D11"/>
  <c r="C11"/>
  <c r="D8"/>
  <c r="C8"/>
  <c r="J51" i="5" l="1"/>
  <c r="C62"/>
  <c r="C77"/>
  <c r="C88"/>
  <c r="C97"/>
  <c r="C140"/>
  <c r="C170"/>
  <c r="L181"/>
  <c r="C178"/>
  <c r="G52"/>
  <c r="G155"/>
  <c r="L155"/>
  <c r="J43"/>
  <c r="J42" s="1"/>
  <c r="O135"/>
  <c r="L135"/>
  <c r="C166"/>
  <c r="C174"/>
  <c r="L186"/>
  <c r="C83"/>
  <c r="C53"/>
  <c r="C111"/>
  <c r="E43"/>
  <c r="E42" s="1"/>
  <c r="C48"/>
  <c r="C182"/>
  <c r="C102"/>
  <c r="C105"/>
  <c r="C69"/>
  <c r="C124"/>
  <c r="C86"/>
  <c r="C151"/>
  <c r="C187"/>
  <c r="C46"/>
  <c r="C91"/>
  <c r="C128"/>
  <c r="C156"/>
  <c r="G139"/>
  <c r="C148"/>
  <c r="C144"/>
  <c r="C136"/>
  <c r="C118"/>
  <c r="G68"/>
  <c r="G90"/>
  <c r="L139"/>
  <c r="L154"/>
  <c r="Q139"/>
  <c r="L68"/>
  <c r="L52"/>
  <c r="O139"/>
  <c r="D43"/>
  <c r="O90"/>
  <c r="L165"/>
  <c r="E181"/>
  <c r="O52"/>
  <c r="L90"/>
  <c r="D51"/>
  <c r="C135" l="1"/>
  <c r="C181"/>
  <c r="J189"/>
  <c r="C186"/>
  <c r="G154"/>
  <c r="C154" s="1"/>
  <c r="C165"/>
  <c r="C155"/>
  <c r="Q51"/>
  <c r="C43"/>
  <c r="D42"/>
  <c r="C90"/>
  <c r="C52"/>
  <c r="G51"/>
  <c r="C68"/>
  <c r="C139"/>
  <c r="L51"/>
  <c r="L164"/>
  <c r="O51"/>
  <c r="E164"/>
  <c r="C164" s="1"/>
  <c r="L160" l="1"/>
  <c r="G42"/>
  <c r="O42"/>
  <c r="L42"/>
  <c r="Q42"/>
  <c r="D189"/>
  <c r="C51"/>
  <c r="E160"/>
  <c r="C160" l="1"/>
  <c r="L189"/>
  <c r="C42"/>
  <c r="O189"/>
  <c r="G189"/>
  <c r="B10"/>
  <c r="Q189"/>
  <c r="E189"/>
  <c r="B13" l="1"/>
  <c r="B12"/>
  <c r="B8"/>
  <c r="C189"/>
  <c r="B14" l="1"/>
  <c r="B16" s="1"/>
</calcChain>
</file>

<file path=xl/sharedStrings.xml><?xml version="1.0" encoding="utf-8"?>
<sst xmlns="http://schemas.openxmlformats.org/spreadsheetml/2006/main" count="224" uniqueCount="200">
  <si>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</si>
  <si>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</si>
  <si>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</si>
  <si>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</si>
  <si>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</si>
  <si>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</si>
  <si>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</si>
  <si>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</si>
  <si>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</si>
  <si>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</si>
  <si>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M.P.</t>
  </si>
  <si>
    <t>Pomoći</t>
  </si>
  <si>
    <t>Obrazac JLP(R)S FP-RiI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</si>
  <si>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</si>
  <si>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</si>
  <si>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</si>
  <si>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</si>
  <si>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</si>
  <si>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</si>
  <si>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</si>
  <si>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</si>
  <si>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</si>
  <si>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</si>
  <si>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</si>
  <si>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</si>
  <si>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</si>
  <si>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</si>
  <si>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</si>
  <si>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</si>
  <si>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</si>
  <si>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Ostal rashodi za zaposlene</t>
  </si>
  <si>
    <t>Dop.za obv.zdrav.osig.</t>
  </si>
  <si>
    <t>Dop.za obv.zdr.os.u sl.nez.</t>
  </si>
  <si>
    <t>Službena putovanja</t>
  </si>
  <si>
    <t>Naknade za prijevoz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</si>
  <si>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</si>
  <si>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</si>
  <si>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</si>
  <si>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</si>
  <si>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</si>
  <si>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</si>
  <si>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</si>
  <si>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</si>
  <si>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</si>
  <si>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</si>
  <si>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</si>
  <si>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</si>
  <si>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</si>
  <si>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</si>
  <si>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</si>
  <si>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</si>
  <si>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</si>
  <si>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</si>
  <si>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</si>
  <si>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</si>
  <si>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</si>
  <si>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</si>
  <si>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</si>
  <si>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</si>
  <si>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</si>
  <si>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</si>
  <si>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</si>
  <si>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</si>
  <si>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</si>
  <si>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Zakupnine i najamnine</t>
  </si>
  <si>
    <t>Nematerijalna imovina</t>
  </si>
  <si>
    <t>Ostala prava</t>
  </si>
  <si>
    <t>Rashodi za nabavu neproizvedene dugotrajne imovine</t>
  </si>
  <si>
    <t>Procjena 2019.</t>
  </si>
  <si>
    <t xml:space="preserve"> Procjena 2019.</t>
  </si>
  <si>
    <t>Negativne tečajne razlike</t>
  </si>
  <si>
    <t>GLAZBENA ŠKOLA JOSIPA RUNJANINA</t>
  </si>
  <si>
    <t>01 Glazbena škola Josipa Runjanina Vinkovci</t>
  </si>
  <si>
    <t>Vlastiti</t>
  </si>
  <si>
    <t>Državni proračun- MZO</t>
  </si>
  <si>
    <t>Županijski proračun</t>
  </si>
  <si>
    <t xml:space="preserve">(Zlatko Dovhanj) </t>
  </si>
  <si>
    <t>Gradski  proračun- DEC.</t>
  </si>
  <si>
    <t>Gradski proračun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</si>
  <si>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</si>
  <si>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</si>
  <si>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</si>
  <si>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</si>
  <si>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</si>
  <si>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</si>
  <si>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</si>
  <si>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</si>
  <si>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</si>
  <si>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</si>
  <si>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</si>
  <si>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</si>
  <si>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</si>
  <si>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</si>
  <si>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</si>
  <si>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</si>
  <si>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</si>
  <si>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</si>
  <si>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</si>
  <si>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</si>
  <si>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</si>
  <si>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</si>
  <si>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</si>
  <si>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</si>
  <si>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</si>
  <si>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</si>
  <si>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</si>
  <si>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</si>
  <si>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</si>
  <si>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</si>
  <si>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</si>
  <si>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</si>
  <si>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</si>
  <si>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</si>
  <si>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</si>
  <si>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</si>
  <si>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</si>
  <si>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</si>
  <si>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</si>
  <si>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</si>
  <si>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</si>
  <si>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</si>
  <si>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</si>
  <si>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</si>
  <si>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</si>
  <si>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</si>
  <si>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</si>
  <si>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</si>
  <si>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</si>
  <si>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</si>
  <si>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</si>
  <si>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</si>
  <si>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</si>
  <si>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</si>
  <si>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</si>
  <si>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</si>
  <si>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</si>
  <si>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</si>
  <si>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</si>
  <si>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</si>
  <si>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</si>
  <si>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</si>
  <si>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</si>
  <si>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</si>
  <si>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</si>
  <si>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</si>
  <si>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</si>
  <si>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</si>
  <si>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</si>
  <si>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</si>
  <si>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</si>
  <si>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</si>
  <si>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</si>
  <si>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</si>
  <si>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</si>
  <si>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</si>
  <si>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</si>
  <si>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Predsjednik školskog odbora</t>
  </si>
  <si>
    <t>Brojčana oznaka i naziv aktivnosti:  01887211</t>
  </si>
  <si>
    <t>Ravnatelj:</t>
  </si>
  <si>
    <t xml:space="preserve">(Darko Domaćinović) </t>
  </si>
  <si>
    <t>Telefoni i ostali uređaji</t>
  </si>
  <si>
    <t>Novč.naknada zbog nezapoš.invalida</t>
  </si>
  <si>
    <t xml:space="preserve">Plan 2018. </t>
  </si>
  <si>
    <t xml:space="preserve"> Procjena 2020.</t>
  </si>
  <si>
    <t>Prihodi od nefin. Im. i nadoknade šteta s osnova osiguranja</t>
  </si>
  <si>
    <t>Plan 2018.</t>
  </si>
  <si>
    <t>Procjena 2020.</t>
  </si>
  <si>
    <t>Radio i TV prijemnici</t>
  </si>
  <si>
    <t>Ostala komunikacijska oprema</t>
  </si>
  <si>
    <t>Oprema za održavanje prostorija</t>
  </si>
  <si>
    <t>Projekcija plana za 2019.</t>
  </si>
  <si>
    <t>PRIHODI UKUPNO</t>
  </si>
  <si>
    <t>PRIHODI POSLOVANJA</t>
  </si>
  <si>
    <t>PRIHODI OD PRODAJE NEFINANCIJSKE IMOVINE</t>
  </si>
  <si>
    <t>RASHODI UKUPNO</t>
  </si>
  <si>
    <t>RASHODI POSLOVANJA</t>
  </si>
  <si>
    <t>RASHODI ZA NEFINANCIJSKU IMOVINU</t>
  </si>
  <si>
    <t>VIŠAK / MANJAK IZ PRETHODNE GODINE</t>
  </si>
  <si>
    <t>PRIMICI OD FINANCIJSKE IMOVINE I ZADUŽIVANJA</t>
  </si>
  <si>
    <t>IZDACI ZA FINANCIJSU IMOVINU I OTPLATU ZAJMOVA</t>
  </si>
  <si>
    <t>NETO FINANCIRANJE</t>
  </si>
  <si>
    <t>VIŠAK / MANJAK + NETO FINANCIRANJE</t>
  </si>
  <si>
    <t>Ravnatelj: ______________________</t>
  </si>
  <si>
    <t>Predsjednik Školskog odbora: ______________________</t>
  </si>
  <si>
    <t xml:space="preserve">Novi plan za 2018. </t>
  </si>
  <si>
    <t>Projekcija plana za 2020.</t>
  </si>
  <si>
    <t>PROJEKCIJA PLANA ZA 2019. I 2020. GODINU</t>
  </si>
  <si>
    <t xml:space="preserve">OPĆI DIO </t>
  </si>
  <si>
    <t>Povećanje/smanjenje</t>
  </si>
  <si>
    <t xml:space="preserve">PLAN SMANJENJA MANJKA ZA 2018. GODINU </t>
  </si>
  <si>
    <t xml:space="preserve">RAZLIKA- VIŠAK / MANJAK </t>
  </si>
  <si>
    <t xml:space="preserve">Pokrivanje manjka iz 2017. </t>
  </si>
  <si>
    <t>AKCIJSKI PLAN SMANJENJA MANJKA IZ PRETHODNE GODINE (VLASTITA SREDSTVA)</t>
  </si>
  <si>
    <t xml:space="preserve">II. IZMJENE I DOPUNE - Plan rashoda i izdataka 2018. i procjene 2019. i 2020. </t>
  </si>
  <si>
    <t xml:space="preserve">II. IZMJENA I DOPUNA FINANCIJSKOG PLANA GLAZBENE ŠKOLE JOSIPA RUNJANINA ZA 2018. </t>
  </si>
  <si>
    <t>Usluge agencija, studentskog servisa</t>
  </si>
  <si>
    <t>Datum: 26.09.2018.</t>
  </si>
  <si>
    <t>Novi plan za 2018.  od 26.09.2018.</t>
  </si>
  <si>
    <t>Manjak na dan 26.09.2018.</t>
  </si>
  <si>
    <t xml:space="preserve">                                 M.P.                                 26.09.2018.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</si>
</sst>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\ _k_n"/>
  </numFmts>
  <fonts count="28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i/>
      <sz val="14"/>
      <name val="Times New Roman"/>
      <family val="1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i/>
      <sz val="14"/>
      <name val="Arial"/>
      <family val="2"/>
      <charset val="238"/>
    </font>
    <font>
      <b/>
      <sz val="14"/>
      <color theme="1" tint="4.9989318521683403E-2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6"/>
      <name val="Times New Roman"/>
      <family val="1"/>
    </font>
    <font>
      <sz val="16"/>
      <name val="Times New Roman"/>
      <family val="1"/>
      <charset val="238"/>
    </font>
    <font>
      <i/>
      <sz val="16"/>
      <name val="Arial"/>
      <family val="2"/>
      <charset val="238"/>
    </font>
    <font>
      <b/>
      <sz val="16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4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0" fontId="20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</cellStyleXfs>
  <cellXfs count="342">
    <xf numFmtId="0" fontId="0" fillId="0" borderId="0" xfId="0"/>
    <xf numFmtId="3" fontId="7" fillId="0" borderId="0" xfId="0" applyNumberFormat="1" applyFont="1"/>
    <xf numFmtId="4" fontId="7" fillId="0" borderId="0" xfId="0" applyNumberFormat="1" applyFont="1"/>
    <xf numFmtId="0" fontId="9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1" xfId="0" quotePrefix="1" applyNumberFormat="1" applyFont="1" applyBorder="1" applyAlignment="1">
      <alignment horizontal="left"/>
    </xf>
    <xf numFmtId="3" fontId="9" fillId="0" borderId="0" xfId="0" applyNumberFormat="1" applyFont="1" applyBorder="1"/>
    <xf numFmtId="4" fontId="9" fillId="0" borderId="0" xfId="0" applyNumberFormat="1" applyFont="1" applyBorder="1"/>
    <xf numFmtId="3" fontId="9" fillId="0" borderId="0" xfId="0" applyNumberFormat="1" applyFont="1" applyBorder="1" applyAlignment="1">
      <alignment wrapText="1"/>
    </xf>
    <xf numFmtId="3" fontId="9" fillId="0" borderId="0" xfId="0" applyNumberFormat="1" applyFont="1"/>
    <xf numFmtId="4" fontId="9" fillId="0" borderId="0" xfId="0" applyNumberFormat="1" applyFont="1"/>
    <xf numFmtId="3" fontId="8" fillId="0" borderId="0" xfId="0" applyNumberFormat="1" applyFont="1" applyAlignment="1">
      <alignment horizontal="left"/>
    </xf>
    <xf numFmtId="3" fontId="8" fillId="0" borderId="0" xfId="0" applyNumberFormat="1" applyFont="1"/>
    <xf numFmtId="4" fontId="8" fillId="0" borderId="0" xfId="0" applyNumberFormat="1" applyFont="1"/>
    <xf numFmtId="3" fontId="9" fillId="0" borderId="0" xfId="0" applyNumberFormat="1" applyFont="1" applyAlignment="1">
      <alignment wrapText="1"/>
    </xf>
    <xf numFmtId="3" fontId="8" fillId="0" borderId="0" xfId="0" quotePrefix="1" applyNumberFormat="1" applyFont="1" applyAlignment="1">
      <alignment horizontal="left"/>
    </xf>
    <xf numFmtId="3" fontId="10" fillId="0" borderId="0" xfId="0" applyNumberFormat="1" applyFont="1" applyBorder="1" applyAlignment="1">
      <alignment horizontal="left" vertical="center" wrapText="1"/>
    </xf>
    <xf numFmtId="0" fontId="10" fillId="0" borderId="0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/>
    </xf>
    <xf numFmtId="4" fontId="8" fillId="3" borderId="2" xfId="2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center" vertical="center"/>
    </xf>
    <xf numFmtId="3" fontId="10" fillId="4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left" vertical="center"/>
    </xf>
    <xf numFmtId="4" fontId="8" fillId="0" borderId="2" xfId="0" quotePrefix="1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center"/>
    </xf>
    <xf numFmtId="43" fontId="9" fillId="0" borderId="0" xfId="2" applyFont="1" applyBorder="1"/>
    <xf numFmtId="4" fontId="8" fillId="4" borderId="0" xfId="0" applyNumberFormat="1" applyFont="1" applyFill="1" applyBorder="1"/>
    <xf numFmtId="43" fontId="8" fillId="0" borderId="0" xfId="2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8" fillId="0" borderId="0" xfId="0" quotePrefix="1" applyNumberFormat="1" applyFont="1" applyBorder="1" applyAlignment="1">
      <alignment horizontal="left"/>
    </xf>
    <xf numFmtId="4" fontId="8" fillId="0" borderId="0" xfId="0" quotePrefix="1" applyNumberFormat="1" applyFont="1" applyBorder="1" applyAlignment="1">
      <alignment horizontal="left"/>
    </xf>
    <xf numFmtId="3" fontId="6" fillId="0" borderId="0" xfId="0" quotePrefix="1" applyNumberFormat="1" applyFont="1" applyFill="1" applyBorder="1" applyAlignment="1">
      <alignment horizontal="left"/>
    </xf>
    <xf numFmtId="4" fontId="6" fillId="0" borderId="0" xfId="0" quotePrefix="1" applyNumberFormat="1" applyFont="1" applyFill="1" applyBorder="1" applyAlignment="1">
      <alignment horizontal="left"/>
    </xf>
    <xf numFmtId="3" fontId="6" fillId="0" borderId="0" xfId="0" quotePrefix="1" applyNumberFormat="1" applyFont="1" applyFill="1" applyBorder="1" applyAlignment="1">
      <alignment horizontal="left" wrapText="1"/>
    </xf>
    <xf numFmtId="3" fontId="11" fillId="0" borderId="0" xfId="0" quotePrefix="1" applyNumberFormat="1" applyFont="1" applyFill="1" applyBorder="1" applyAlignment="1">
      <alignment horizontal="left"/>
    </xf>
    <xf numFmtId="0" fontId="8" fillId="0" borderId="0" xfId="0" applyNumberFormat="1" applyFont="1" applyBorder="1" applyAlignment="1">
      <alignment horizontal="center"/>
    </xf>
    <xf numFmtId="4" fontId="8" fillId="0" borderId="0" xfId="0" applyNumberFormat="1" applyFont="1" applyBorder="1" applyAlignment="1">
      <alignment horizontal="center"/>
    </xf>
    <xf numFmtId="0" fontId="8" fillId="0" borderId="0" xfId="0" applyNumberFormat="1" applyFont="1" applyBorder="1" applyAlignment="1">
      <alignment horizontal="center" wrapText="1"/>
    </xf>
    <xf numFmtId="0" fontId="12" fillId="0" borderId="0" xfId="0" applyNumberFormat="1" applyFont="1" applyBorder="1" applyAlignment="1">
      <alignment horizontal="center" wrapText="1"/>
    </xf>
    <xf numFmtId="3" fontId="7" fillId="0" borderId="0" xfId="0" applyNumberFormat="1" applyFont="1" applyBorder="1"/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0" fontId="8" fillId="6" borderId="10" xfId="0" quotePrefix="1" applyNumberFormat="1" applyFont="1" applyFill="1" applyBorder="1" applyAlignment="1">
      <alignment horizontal="center" vertical="center" wrapText="1"/>
    </xf>
    <xf numFmtId="0" fontId="8" fillId="6" borderId="11" xfId="0" applyNumberFormat="1" applyFont="1" applyFill="1" applyBorder="1" applyAlignment="1">
      <alignment horizontal="center" vertical="center" wrapText="1"/>
    </xf>
    <xf numFmtId="4" fontId="8" fillId="6" borderId="11" xfId="0" applyNumberFormat="1" applyFont="1" applyFill="1" applyBorder="1" applyAlignment="1">
      <alignment horizontal="center" vertical="center" wrapText="1"/>
    </xf>
    <xf numFmtId="3" fontId="8" fillId="6" borderId="11" xfId="0" applyNumberFormat="1" applyFont="1" applyFill="1" applyBorder="1" applyAlignment="1">
      <alignment horizontal="center" vertical="center" wrapText="1"/>
    </xf>
    <xf numFmtId="3" fontId="8" fillId="6" borderId="11" xfId="0" quotePrefix="1" applyNumberFormat="1" applyFont="1" applyFill="1" applyBorder="1" applyAlignment="1">
      <alignment horizontal="center" vertical="center" wrapText="1"/>
    </xf>
    <xf numFmtId="3" fontId="8" fillId="6" borderId="12" xfId="0" quotePrefix="1" applyNumberFormat="1" applyFont="1" applyFill="1" applyBorder="1" applyAlignment="1">
      <alignment horizontal="center" vertical="center" wrapText="1"/>
    </xf>
    <xf numFmtId="0" fontId="13" fillId="5" borderId="3" xfId="0" quotePrefix="1" applyNumberFormat="1" applyFont="1" applyFill="1" applyBorder="1" applyAlignment="1">
      <alignment horizontal="left" vertical="center" wrapText="1"/>
    </xf>
    <xf numFmtId="3" fontId="7" fillId="4" borderId="0" xfId="0" applyNumberFormat="1" applyFont="1" applyFill="1"/>
    <xf numFmtId="0" fontId="8" fillId="3" borderId="8" xfId="0" applyNumberFormat="1" applyFont="1" applyFill="1" applyBorder="1" applyAlignment="1">
      <alignment horizontal="center"/>
    </xf>
    <xf numFmtId="0" fontId="8" fillId="3" borderId="5" xfId="0" applyNumberFormat="1" applyFont="1" applyFill="1" applyBorder="1" applyAlignment="1">
      <alignment horizontal="center"/>
    </xf>
    <xf numFmtId="3" fontId="12" fillId="3" borderId="0" xfId="0" applyNumberFormat="1" applyFont="1" applyFill="1"/>
    <xf numFmtId="3" fontId="12" fillId="4" borderId="0" xfId="0" applyNumberFormat="1" applyFont="1" applyFill="1"/>
    <xf numFmtId="0" fontId="9" fillId="0" borderId="5" xfId="0" applyNumberFormat="1" applyFont="1" applyBorder="1" applyAlignment="1">
      <alignment horizontal="center"/>
    </xf>
    <xf numFmtId="0" fontId="8" fillId="3" borderId="2" xfId="0" applyNumberFormat="1" applyFont="1" applyFill="1" applyBorder="1" applyAlignment="1">
      <alignment horizontal="center"/>
    </xf>
    <xf numFmtId="0" fontId="9" fillId="0" borderId="4" xfId="0" applyNumberFormat="1" applyFont="1" applyBorder="1" applyAlignment="1">
      <alignment horizontal="center"/>
    </xf>
    <xf numFmtId="0" fontId="8" fillId="3" borderId="4" xfId="0" applyNumberFormat="1" applyFont="1" applyFill="1" applyBorder="1" applyAlignment="1">
      <alignment horizontal="center"/>
    </xf>
    <xf numFmtId="0" fontId="8" fillId="3" borderId="5" xfId="0" applyNumberFormat="1" applyFont="1" applyFill="1" applyBorder="1" applyAlignment="1">
      <alignment horizontal="center" wrapText="1"/>
    </xf>
    <xf numFmtId="0" fontId="9" fillId="7" borderId="5" xfId="0" applyNumberFormat="1" applyFont="1" applyFill="1" applyBorder="1" applyAlignment="1">
      <alignment horizontal="center"/>
    </xf>
    <xf numFmtId="0" fontId="9" fillId="7" borderId="5" xfId="0" applyNumberFormat="1" applyFont="1" applyFill="1" applyBorder="1" applyAlignment="1">
      <alignment horizontal="center" wrapText="1"/>
    </xf>
    <xf numFmtId="3" fontId="7" fillId="7" borderId="0" xfId="0" applyNumberFormat="1" applyFont="1" applyFill="1"/>
    <xf numFmtId="0" fontId="9" fillId="0" borderId="5" xfId="0" applyNumberFormat="1" applyFont="1" applyBorder="1" applyAlignment="1">
      <alignment horizontal="center" wrapText="1"/>
    </xf>
    <xf numFmtId="0" fontId="8" fillId="3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 applyAlignment="1">
      <alignment horizontal="center"/>
    </xf>
    <xf numFmtId="0" fontId="9" fillId="7" borderId="2" xfId="0" applyNumberFormat="1" applyFont="1" applyFill="1" applyBorder="1" applyAlignment="1">
      <alignment horizontal="center" wrapText="1"/>
    </xf>
    <xf numFmtId="0" fontId="9" fillId="0" borderId="2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 wrapText="1"/>
    </xf>
    <xf numFmtId="0" fontId="9" fillId="4" borderId="2" xfId="0" applyNumberFormat="1" applyFont="1" applyFill="1" applyBorder="1" applyAlignment="1">
      <alignment horizontal="center"/>
    </xf>
    <xf numFmtId="0" fontId="9" fillId="4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/>
    <xf numFmtId="0" fontId="9" fillId="4" borderId="2" xfId="0" applyNumberFormat="1" applyFont="1" applyFill="1" applyBorder="1"/>
    <xf numFmtId="0" fontId="9" fillId="7" borderId="4" xfId="0" applyNumberFormat="1" applyFont="1" applyFill="1" applyBorder="1" applyAlignment="1">
      <alignment horizontal="center"/>
    </xf>
    <xf numFmtId="0" fontId="9" fillId="7" borderId="4" xfId="0" applyNumberFormat="1" applyFont="1" applyFill="1" applyBorder="1" applyAlignment="1">
      <alignment horizontal="center" wrapText="1"/>
    </xf>
    <xf numFmtId="3" fontId="12" fillId="7" borderId="0" xfId="0" applyNumberFormat="1" applyFont="1" applyFill="1"/>
    <xf numFmtId="0" fontId="9" fillId="4" borderId="4" xfId="0" applyNumberFormat="1" applyFont="1" applyFill="1" applyBorder="1" applyAlignment="1">
      <alignment horizontal="center"/>
    </xf>
    <xf numFmtId="0" fontId="9" fillId="4" borderId="4" xfId="0" applyNumberFormat="1" applyFont="1" applyFill="1" applyBorder="1" applyAlignment="1">
      <alignment horizontal="center" wrapText="1"/>
    </xf>
    <xf numFmtId="0" fontId="9" fillId="0" borderId="4" xfId="0" applyNumberFormat="1" applyFont="1" applyFill="1" applyBorder="1" applyAlignment="1">
      <alignment horizontal="center"/>
    </xf>
    <xf numFmtId="0" fontId="9" fillId="0" borderId="4" xfId="0" applyNumberFormat="1" applyFont="1" applyFill="1" applyBorder="1" applyAlignment="1">
      <alignment horizontal="center" wrapText="1"/>
    </xf>
    <xf numFmtId="0" fontId="9" fillId="0" borderId="4" xfId="0" applyNumberFormat="1" applyFont="1" applyBorder="1" applyAlignment="1">
      <alignment horizontal="center" wrapText="1"/>
    </xf>
    <xf numFmtId="3" fontId="9" fillId="7" borderId="2" xfId="0" applyNumberFormat="1" applyFont="1" applyFill="1" applyBorder="1" applyAlignment="1">
      <alignment horizontal="center"/>
    </xf>
    <xf numFmtId="3" fontId="9" fillId="4" borderId="4" xfId="0" applyNumberFormat="1" applyFont="1" applyFill="1" applyBorder="1" applyAlignment="1">
      <alignment horizontal="center"/>
    </xf>
    <xf numFmtId="0" fontId="9" fillId="7" borderId="6" xfId="0" applyNumberFormat="1" applyFont="1" applyFill="1" applyBorder="1" applyAlignment="1">
      <alignment horizontal="center"/>
    </xf>
    <xf numFmtId="0" fontId="9" fillId="0" borderId="7" xfId="0" applyNumberFormat="1" applyFont="1" applyBorder="1" applyAlignment="1">
      <alignment horizontal="center"/>
    </xf>
    <xf numFmtId="0" fontId="9" fillId="7" borderId="7" xfId="0" applyNumberFormat="1" applyFont="1" applyFill="1" applyBorder="1" applyAlignment="1">
      <alignment horizontal="center"/>
    </xf>
    <xf numFmtId="0" fontId="9" fillId="7" borderId="16" xfId="0" applyNumberFormat="1" applyFont="1" applyFill="1" applyBorder="1" applyAlignment="1">
      <alignment horizontal="center"/>
    </xf>
    <xf numFmtId="0" fontId="13" fillId="5" borderId="3" xfId="0" applyNumberFormat="1" applyFont="1" applyFill="1" applyBorder="1" applyAlignment="1">
      <alignment horizontal="left"/>
    </xf>
    <xf numFmtId="0" fontId="8" fillId="3" borderId="3" xfId="0" applyNumberFormat="1" applyFont="1" applyFill="1" applyBorder="1" applyAlignment="1">
      <alignment horizontal="center"/>
    </xf>
    <xf numFmtId="3" fontId="8" fillId="3" borderId="4" xfId="0" applyNumberFormat="1" applyFont="1" applyFill="1" applyBorder="1" applyAlignment="1">
      <alignment horizontal="center" wrapText="1"/>
    </xf>
    <xf numFmtId="3" fontId="8" fillId="3" borderId="4" xfId="0" applyNumberFormat="1" applyFont="1" applyFill="1" applyBorder="1" applyAlignment="1">
      <alignment horizontal="center"/>
    </xf>
    <xf numFmtId="0" fontId="9" fillId="4" borderId="3" xfId="0" applyNumberFormat="1" applyFont="1" applyFill="1" applyBorder="1" applyAlignment="1">
      <alignment horizontal="center"/>
    </xf>
    <xf numFmtId="0" fontId="8" fillId="3" borderId="8" xfId="0" applyNumberFormat="1" applyFont="1" applyFill="1" applyBorder="1" applyAlignment="1">
      <alignment horizontal="center" wrapText="1" shrinkToFit="1"/>
    </xf>
    <xf numFmtId="49" fontId="8" fillId="3" borderId="5" xfId="0" applyNumberFormat="1" applyFont="1" applyFill="1" applyBorder="1" applyAlignment="1">
      <alignment horizontal="center" shrinkToFit="1"/>
    </xf>
    <xf numFmtId="49" fontId="9" fillId="7" borderId="5" xfId="0" applyNumberFormat="1" applyFont="1" applyFill="1" applyBorder="1" applyAlignment="1">
      <alignment horizontal="center" shrinkToFit="1"/>
    </xf>
    <xf numFmtId="0" fontId="9" fillId="0" borderId="5" xfId="0" applyNumberFormat="1" applyFont="1" applyFill="1" applyBorder="1" applyAlignment="1">
      <alignment horizontal="center"/>
    </xf>
    <xf numFmtId="49" fontId="9" fillId="0" borderId="5" xfId="0" applyNumberFormat="1" applyFont="1" applyFill="1" applyBorder="1" applyAlignment="1">
      <alignment horizontal="center" shrinkToFit="1"/>
    </xf>
    <xf numFmtId="0" fontId="9" fillId="4" borderId="5" xfId="0" applyNumberFormat="1" applyFont="1" applyFill="1" applyBorder="1" applyAlignment="1">
      <alignment horizontal="center"/>
    </xf>
    <xf numFmtId="49" fontId="9" fillId="4" borderId="5" xfId="0" applyNumberFormat="1" applyFont="1" applyFill="1" applyBorder="1" applyAlignment="1">
      <alignment horizontal="center" shrinkToFit="1"/>
    </xf>
    <xf numFmtId="49" fontId="8" fillId="3" borderId="2" xfId="0" applyNumberFormat="1" applyFont="1" applyFill="1" applyBorder="1" applyAlignment="1">
      <alignment horizontal="center" shrinkToFit="1"/>
    </xf>
    <xf numFmtId="49" fontId="9" fillId="7" borderId="2" xfId="0" applyNumberFormat="1" applyFont="1" applyFill="1" applyBorder="1" applyAlignment="1">
      <alignment horizontal="center" shrinkToFit="1"/>
    </xf>
    <xf numFmtId="49" fontId="9" fillId="4" borderId="2" xfId="0" applyNumberFormat="1" applyFont="1" applyFill="1" applyBorder="1" applyAlignment="1">
      <alignment horizontal="center" shrinkToFit="1"/>
    </xf>
    <xf numFmtId="49" fontId="9" fillId="0" borderId="2" xfId="0" applyNumberFormat="1" applyFont="1" applyBorder="1" applyAlignment="1">
      <alignment horizontal="center" shrinkToFit="1"/>
    </xf>
    <xf numFmtId="0" fontId="9" fillId="4" borderId="0" xfId="0" applyNumberFormat="1" applyFont="1" applyFill="1" applyBorder="1" applyAlignment="1">
      <alignment horizontal="center"/>
    </xf>
    <xf numFmtId="0" fontId="8" fillId="4" borderId="0" xfId="0" quotePrefix="1" applyNumberFormat="1" applyFont="1" applyFill="1" applyBorder="1" applyAlignment="1">
      <alignment horizontal="center" vertical="justify"/>
    </xf>
    <xf numFmtId="3" fontId="8" fillId="4" borderId="0" xfId="0" applyNumberFormat="1" applyFont="1" applyFill="1" applyBorder="1"/>
    <xf numFmtId="0" fontId="9" fillId="0" borderId="0" xfId="0" applyNumberFormat="1" applyFont="1" applyBorder="1"/>
    <xf numFmtId="3" fontId="8" fillId="0" borderId="0" xfId="0" applyNumberFormat="1" applyFont="1" applyBorder="1" applyAlignment="1"/>
    <xf numFmtId="3" fontId="15" fillId="0" borderId="0" xfId="0" applyNumberFormat="1" applyFont="1"/>
    <xf numFmtId="4" fontId="8" fillId="0" borderId="0" xfId="0" applyNumberFormat="1" applyFont="1" applyBorder="1"/>
    <xf numFmtId="3" fontId="8" fillId="0" borderId="0" xfId="0" applyNumberFormat="1" applyFont="1" applyBorder="1" applyAlignment="1">
      <alignment horizontal="center"/>
    </xf>
    <xf numFmtId="3" fontId="9" fillId="0" borderId="1" xfId="0" applyNumberFormat="1" applyFont="1" applyBorder="1"/>
    <xf numFmtId="0" fontId="9" fillId="0" borderId="1" xfId="0" applyNumberFormat="1" applyFont="1" applyBorder="1" applyAlignment="1">
      <alignment horizontal="center"/>
    </xf>
    <xf numFmtId="0" fontId="9" fillId="0" borderId="0" xfId="0" applyNumberFormat="1" applyFont="1"/>
    <xf numFmtId="3" fontId="16" fillId="0" borderId="0" xfId="0" applyNumberFormat="1" applyFont="1" applyAlignment="1">
      <alignment horizontal="center"/>
    </xf>
    <xf numFmtId="3" fontId="9" fillId="0" borderId="0" xfId="0" applyNumberFormat="1" applyFont="1" applyBorder="1" applyAlignment="1">
      <alignment horizontal="left" indent="1"/>
    </xf>
    <xf numFmtId="0" fontId="9" fillId="4" borderId="0" xfId="0" applyFont="1" applyFill="1" applyAlignment="1">
      <alignment horizontal="center" wrapText="1"/>
    </xf>
    <xf numFmtId="3" fontId="7" fillId="4" borderId="0" xfId="0" applyNumberFormat="1" applyFont="1" applyFill="1" applyAlignment="1">
      <alignment wrapText="1"/>
    </xf>
    <xf numFmtId="4" fontId="17" fillId="4" borderId="4" xfId="0" applyNumberFormat="1" applyFont="1" applyFill="1" applyBorder="1" applyAlignment="1">
      <alignment horizontal="center" vertical="center" wrapText="1"/>
    </xf>
    <xf numFmtId="4" fontId="13" fillId="8" borderId="4" xfId="0" applyNumberFormat="1" applyFont="1" applyFill="1" applyBorder="1" applyAlignment="1">
      <alignment horizontal="center" vertical="center" wrapText="1"/>
    </xf>
    <xf numFmtId="0" fontId="13" fillId="8" borderId="4" xfId="0" applyNumberFormat="1" applyFont="1" applyFill="1" applyBorder="1" applyAlignment="1">
      <alignment horizontal="center" vertical="center" wrapText="1"/>
    </xf>
    <xf numFmtId="4" fontId="17" fillId="3" borderId="8" xfId="0" applyNumberFormat="1" applyFont="1" applyFill="1" applyBorder="1" applyAlignment="1">
      <alignment horizontal="center" vertical="center" wrapText="1"/>
    </xf>
    <xf numFmtId="4" fontId="17" fillId="3" borderId="6" xfId="0" applyNumberFormat="1" applyFont="1" applyFill="1" applyBorder="1" applyAlignment="1">
      <alignment horizontal="center" vertical="center" wrapText="1"/>
    </xf>
    <xf numFmtId="4" fontId="17" fillId="3" borderId="4" xfId="0" applyNumberFormat="1" applyFont="1" applyFill="1" applyBorder="1" applyAlignment="1">
      <alignment horizontal="center" vertical="center" wrapText="1"/>
    </xf>
    <xf numFmtId="4" fontId="17" fillId="7" borderId="4" xfId="0" applyNumberFormat="1" applyFont="1" applyFill="1" applyBorder="1" applyAlignment="1">
      <alignment horizontal="center" vertical="center" wrapText="1"/>
    </xf>
    <xf numFmtId="3" fontId="14" fillId="8" borderId="4" xfId="0" applyNumberFormat="1" applyFont="1" applyFill="1" applyBorder="1" applyAlignment="1">
      <alignment horizontal="center"/>
    </xf>
    <xf numFmtId="4" fontId="17" fillId="3" borderId="2" xfId="0" applyNumberFormat="1" applyFont="1" applyFill="1" applyBorder="1" applyAlignment="1">
      <alignment horizontal="center" vertical="center" wrapText="1"/>
    </xf>
    <xf numFmtId="4" fontId="17" fillId="4" borderId="2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Border="1" applyAlignment="1">
      <alignment horizontal="left" vertical="center" wrapText="1"/>
    </xf>
    <xf numFmtId="3" fontId="8" fillId="3" borderId="14" xfId="0" applyNumberFormat="1" applyFont="1" applyFill="1" applyBorder="1" applyAlignment="1">
      <alignment horizontal="center" vertical="center"/>
    </xf>
    <xf numFmtId="4" fontId="8" fillId="3" borderId="14" xfId="0" applyNumberFormat="1" applyFont="1" applyFill="1" applyBorder="1" applyAlignment="1">
      <alignment horizontal="center" vertical="center" wrapText="1"/>
    </xf>
    <xf numFmtId="3" fontId="8" fillId="3" borderId="15" xfId="0" applyNumberFormat="1" applyFont="1" applyFill="1" applyBorder="1" applyAlignment="1">
      <alignment horizontal="center" vertical="center" wrapText="1"/>
    </xf>
    <xf numFmtId="3" fontId="8" fillId="0" borderId="22" xfId="0" applyNumberFormat="1" applyFont="1" applyBorder="1" applyAlignment="1">
      <alignment horizontal="center" wrapText="1"/>
    </xf>
    <xf numFmtId="0" fontId="8" fillId="0" borderId="22" xfId="0" applyNumberFormat="1" applyFont="1" applyBorder="1" applyAlignment="1">
      <alignment horizontal="center" vertical="center" wrapText="1"/>
    </xf>
    <xf numFmtId="3" fontId="8" fillId="0" borderId="22" xfId="0" applyNumberFormat="1" applyFont="1" applyBorder="1" applyAlignment="1">
      <alignment horizontal="center"/>
    </xf>
    <xf numFmtId="4" fontId="8" fillId="3" borderId="13" xfId="0" applyNumberFormat="1" applyFont="1" applyFill="1" applyBorder="1"/>
    <xf numFmtId="4" fontId="8" fillId="3" borderId="8" xfId="0" applyNumberFormat="1" applyFont="1" applyFill="1" applyBorder="1" applyAlignment="1">
      <alignment horizontal="right"/>
    </xf>
    <xf numFmtId="4" fontId="8" fillId="3" borderId="4" xfId="0" applyNumberFormat="1" applyFont="1" applyFill="1" applyBorder="1" applyAlignment="1">
      <alignment horizontal="right"/>
    </xf>
    <xf numFmtId="4" fontId="9" fillId="0" borderId="2" xfId="0" applyNumberFormat="1" applyFont="1" applyBorder="1" applyAlignment="1">
      <alignment horizontal="right"/>
    </xf>
    <xf numFmtId="4" fontId="8" fillId="3" borderId="2" xfId="0" applyNumberFormat="1" applyFont="1" applyFill="1" applyBorder="1" applyAlignment="1">
      <alignment horizontal="right"/>
    </xf>
    <xf numFmtId="4" fontId="9" fillId="0" borderId="4" xfId="0" applyNumberFormat="1" applyFont="1" applyBorder="1" applyAlignment="1">
      <alignment horizontal="right"/>
    </xf>
    <xf numFmtId="164" fontId="13" fillId="5" borderId="4" xfId="0" applyNumberFormat="1" applyFont="1" applyFill="1" applyBorder="1" applyAlignment="1">
      <alignment horizontal="right" vertical="center" wrapText="1"/>
    </xf>
    <xf numFmtId="4" fontId="13" fillId="5" borderId="4" xfId="0" applyNumberFormat="1" applyFont="1" applyFill="1" applyBorder="1" applyAlignment="1">
      <alignment horizontal="right" vertical="center" wrapText="1"/>
    </xf>
    <xf numFmtId="4" fontId="8" fillId="3" borderId="9" xfId="0" applyNumberFormat="1" applyFont="1" applyFill="1" applyBorder="1" applyAlignment="1">
      <alignment horizontal="right"/>
    </xf>
    <xf numFmtId="4" fontId="8" fillId="3" borderId="5" xfId="0" applyNumberFormat="1" applyFont="1" applyFill="1" applyBorder="1" applyAlignment="1">
      <alignment horizontal="right"/>
    </xf>
    <xf numFmtId="4" fontId="9" fillId="0" borderId="5" xfId="0" applyNumberFormat="1" applyFont="1" applyBorder="1" applyAlignment="1">
      <alignment horizontal="right"/>
    </xf>
    <xf numFmtId="4" fontId="9" fillId="3" borderId="5" xfId="0" applyNumberFormat="1" applyFont="1" applyFill="1" applyBorder="1" applyAlignment="1">
      <alignment horizontal="right"/>
    </xf>
    <xf numFmtId="4" fontId="9" fillId="3" borderId="4" xfId="0" applyNumberFormat="1" applyFont="1" applyFill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164" fontId="8" fillId="3" borderId="8" xfId="0" applyNumberFormat="1" applyFont="1" applyFill="1" applyBorder="1" applyAlignment="1">
      <alignment horizontal="right"/>
    </xf>
    <xf numFmtId="164" fontId="8" fillId="3" borderId="5" xfId="0" applyNumberFormat="1" applyFont="1" applyFill="1" applyBorder="1" applyAlignment="1">
      <alignment horizontal="right"/>
    </xf>
    <xf numFmtId="164" fontId="9" fillId="7" borderId="5" xfId="0" applyNumberFormat="1" applyFont="1" applyFill="1" applyBorder="1" applyAlignment="1">
      <alignment horizontal="right"/>
    </xf>
    <xf numFmtId="4" fontId="9" fillId="7" borderId="5" xfId="0" applyNumberFormat="1" applyFont="1" applyFill="1" applyBorder="1" applyAlignment="1">
      <alignment horizontal="right"/>
    </xf>
    <xf numFmtId="164" fontId="9" fillId="0" borderId="5" xfId="0" applyNumberFormat="1" applyFont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4" fontId="9" fillId="7" borderId="2" xfId="0" applyNumberFormat="1" applyFont="1" applyFill="1" applyBorder="1" applyAlignment="1">
      <alignment horizontal="right"/>
    </xf>
    <xf numFmtId="4" fontId="9" fillId="7" borderId="2" xfId="0" applyNumberFormat="1" applyFont="1" applyFill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4" fontId="9" fillId="4" borderId="5" xfId="0" applyNumberFormat="1" applyFont="1" applyFill="1" applyBorder="1" applyAlignment="1">
      <alignment horizontal="right"/>
    </xf>
    <xf numFmtId="4" fontId="9" fillId="3" borderId="2" xfId="0" applyNumberFormat="1" applyFont="1" applyFill="1" applyBorder="1" applyAlignment="1">
      <alignment horizontal="right"/>
    </xf>
    <xf numFmtId="164" fontId="9" fillId="4" borderId="2" xfId="0" applyNumberFormat="1" applyFont="1" applyFill="1" applyBorder="1" applyAlignment="1">
      <alignment horizontal="right"/>
    </xf>
    <xf numFmtId="4" fontId="9" fillId="4" borderId="2" xfId="0" applyNumberFormat="1" applyFont="1" applyFill="1" applyBorder="1" applyAlignment="1">
      <alignment horizontal="right"/>
    </xf>
    <xf numFmtId="164" fontId="9" fillId="7" borderId="4" xfId="0" applyNumberFormat="1" applyFont="1" applyFill="1" applyBorder="1" applyAlignment="1">
      <alignment horizontal="right"/>
    </xf>
    <xf numFmtId="4" fontId="9" fillId="7" borderId="4" xfId="0" applyNumberFormat="1" applyFont="1" applyFill="1" applyBorder="1" applyAlignment="1">
      <alignment horizontal="right"/>
    </xf>
    <xf numFmtId="164" fontId="9" fillId="4" borderId="4" xfId="0" applyNumberFormat="1" applyFont="1" applyFill="1" applyBorder="1" applyAlignment="1">
      <alignment horizontal="right"/>
    </xf>
    <xf numFmtId="4" fontId="9" fillId="4" borderId="4" xfId="0" applyNumberFormat="1" applyFont="1" applyFill="1" applyBorder="1" applyAlignment="1">
      <alignment horizontal="right"/>
    </xf>
    <xf numFmtId="164" fontId="9" fillId="0" borderId="4" xfId="0" applyNumberFormat="1" applyFont="1" applyFill="1" applyBorder="1" applyAlignment="1">
      <alignment horizontal="right"/>
    </xf>
    <xf numFmtId="4" fontId="9" fillId="0" borderId="4" xfId="0" applyNumberFormat="1" applyFont="1" applyFill="1" applyBorder="1" applyAlignment="1">
      <alignment horizontal="right"/>
    </xf>
    <xf numFmtId="164" fontId="14" fillId="5" borderId="4" xfId="0" applyNumberFormat="1" applyFont="1" applyFill="1" applyBorder="1" applyAlignment="1">
      <alignment horizontal="right"/>
    </xf>
    <xf numFmtId="4" fontId="14" fillId="5" borderId="4" xfId="0" applyNumberFormat="1" applyFont="1" applyFill="1" applyBorder="1" applyAlignment="1">
      <alignment horizontal="right"/>
    </xf>
    <xf numFmtId="164" fontId="8" fillId="3" borderId="4" xfId="0" applyNumberFormat="1" applyFont="1" applyFill="1" applyBorder="1" applyAlignment="1">
      <alignment horizontal="right"/>
    </xf>
    <xf numFmtId="4" fontId="9" fillId="0" borderId="5" xfId="0" applyNumberFormat="1" applyFont="1" applyFill="1" applyBorder="1" applyAlignment="1">
      <alignment horizontal="right"/>
    </xf>
    <xf numFmtId="164" fontId="9" fillId="0" borderId="5" xfId="0" applyNumberFormat="1" applyFont="1" applyFill="1" applyBorder="1" applyAlignment="1">
      <alignment horizontal="right"/>
    </xf>
    <xf numFmtId="164" fontId="9" fillId="4" borderId="5" xfId="0" applyNumberFormat="1" applyFont="1" applyFill="1" applyBorder="1" applyAlignment="1">
      <alignment horizontal="right"/>
    </xf>
    <xf numFmtId="4" fontId="8" fillId="7" borderId="2" xfId="0" applyNumberFormat="1" applyFont="1" applyFill="1" applyBorder="1" applyAlignment="1">
      <alignment horizontal="right"/>
    </xf>
    <xf numFmtId="164" fontId="8" fillId="7" borderId="2" xfId="0" applyNumberFormat="1" applyFont="1" applyFill="1" applyBorder="1" applyAlignment="1">
      <alignment horizontal="right"/>
    </xf>
    <xf numFmtId="4" fontId="8" fillId="4" borderId="2" xfId="0" applyNumberFormat="1" applyFont="1" applyFill="1" applyBorder="1" applyAlignment="1">
      <alignment horizontal="right"/>
    </xf>
    <xf numFmtId="164" fontId="8" fillId="4" borderId="2" xfId="0" applyNumberFormat="1" applyFont="1" applyFill="1" applyBorder="1" applyAlignment="1">
      <alignment horizontal="right"/>
    </xf>
    <xf numFmtId="4" fontId="17" fillId="7" borderId="6" xfId="0" applyNumberFormat="1" applyFont="1" applyFill="1" applyBorder="1" applyAlignment="1">
      <alignment horizontal="center" vertical="center" wrapText="1"/>
    </xf>
    <xf numFmtId="4" fontId="17" fillId="3" borderId="5" xfId="0" applyNumberFormat="1" applyFont="1" applyFill="1" applyBorder="1" applyAlignment="1">
      <alignment horizontal="center" vertical="center" wrapText="1"/>
    </xf>
    <xf numFmtId="4" fontId="17" fillId="7" borderId="2" xfId="0" applyNumberFormat="1" applyFont="1" applyFill="1" applyBorder="1" applyAlignment="1">
      <alignment horizontal="center" vertical="center" wrapText="1"/>
    </xf>
    <xf numFmtId="4" fontId="17" fillId="3" borderId="23" xfId="0" applyNumberFormat="1" applyFont="1" applyFill="1" applyBorder="1" applyAlignment="1">
      <alignment horizontal="center" vertical="center" wrapText="1"/>
    </xf>
    <xf numFmtId="4" fontId="13" fillId="8" borderId="4" xfId="5" applyNumberFormat="1" applyFont="1" applyFill="1" applyBorder="1" applyAlignment="1">
      <alignment horizontal="right" vertical="center" wrapText="1"/>
    </xf>
    <xf numFmtId="4" fontId="8" fillId="3" borderId="5" xfId="5" applyNumberFormat="1" applyFont="1" applyFill="1" applyBorder="1" applyAlignment="1">
      <alignment horizontal="right" wrapText="1"/>
    </xf>
    <xf numFmtId="4" fontId="9" fillId="7" borderId="5" xfId="5" applyNumberFormat="1" applyFont="1" applyFill="1" applyBorder="1" applyAlignment="1">
      <alignment horizontal="right" wrapText="1"/>
    </xf>
    <xf numFmtId="4" fontId="9" fillId="0" borderId="5" xfId="5" applyNumberFormat="1" applyFont="1" applyBorder="1" applyAlignment="1">
      <alignment horizontal="right" wrapText="1"/>
    </xf>
    <xf numFmtId="4" fontId="9" fillId="7" borderId="2" xfId="5" applyNumberFormat="1" applyFont="1" applyFill="1" applyBorder="1" applyAlignment="1">
      <alignment horizontal="right" wrapText="1"/>
    </xf>
    <xf numFmtId="4" fontId="9" fillId="0" borderId="2" xfId="5" applyNumberFormat="1" applyFont="1" applyBorder="1" applyAlignment="1">
      <alignment horizontal="right" wrapText="1"/>
    </xf>
    <xf numFmtId="4" fontId="9" fillId="4" borderId="2" xfId="5" applyNumberFormat="1" applyFont="1" applyFill="1" applyBorder="1" applyAlignment="1">
      <alignment horizontal="right" wrapText="1"/>
    </xf>
    <xf numFmtId="4" fontId="9" fillId="7" borderId="4" xfId="5" applyNumberFormat="1" applyFont="1" applyFill="1" applyBorder="1" applyAlignment="1">
      <alignment horizontal="right" wrapText="1"/>
    </xf>
    <xf numFmtId="4" fontId="9" fillId="4" borderId="4" xfId="5" applyNumberFormat="1" applyFont="1" applyFill="1" applyBorder="1" applyAlignment="1">
      <alignment horizontal="right" wrapText="1"/>
    </xf>
    <xf numFmtId="4" fontId="9" fillId="0" borderId="4" xfId="5" applyNumberFormat="1" applyFont="1" applyFill="1" applyBorder="1" applyAlignment="1">
      <alignment horizontal="right" wrapText="1"/>
    </xf>
    <xf numFmtId="4" fontId="9" fillId="0" borderId="4" xfId="5" applyNumberFormat="1" applyFont="1" applyBorder="1" applyAlignment="1">
      <alignment horizontal="right" wrapText="1"/>
    </xf>
    <xf numFmtId="4" fontId="14" fillId="8" borderId="4" xfId="5" applyNumberFormat="1" applyFont="1" applyFill="1" applyBorder="1" applyAlignment="1">
      <alignment horizontal="right"/>
    </xf>
    <xf numFmtId="4" fontId="8" fillId="3" borderId="5" xfId="5" applyNumberFormat="1" applyFont="1" applyFill="1" applyBorder="1" applyAlignment="1">
      <alignment horizontal="right"/>
    </xf>
    <xf numFmtId="4" fontId="9" fillId="0" borderId="5" xfId="5" applyNumberFormat="1" applyFont="1" applyBorder="1" applyAlignment="1">
      <alignment horizontal="right"/>
    </xf>
    <xf numFmtId="4" fontId="9" fillId="7" borderId="5" xfId="5" applyNumberFormat="1" applyFont="1" applyFill="1" applyBorder="1" applyAlignment="1">
      <alignment horizontal="right"/>
    </xf>
    <xf numFmtId="4" fontId="8" fillId="3" borderId="2" xfId="5" applyNumberFormat="1" applyFont="1" applyFill="1" applyBorder="1" applyAlignment="1">
      <alignment horizontal="right" wrapText="1"/>
    </xf>
    <xf numFmtId="4" fontId="9" fillId="7" borderId="2" xfId="5" applyNumberFormat="1" applyFont="1" applyFill="1" applyBorder="1" applyAlignment="1">
      <alignment horizontal="right"/>
    </xf>
    <xf numFmtId="4" fontId="9" fillId="4" borderId="5" xfId="5" applyNumberFormat="1" applyFont="1" applyFill="1" applyBorder="1" applyAlignment="1">
      <alignment horizontal="right"/>
    </xf>
    <xf numFmtId="4" fontId="9" fillId="4" borderId="4" xfId="5" applyNumberFormat="1" applyFont="1" applyFill="1" applyBorder="1" applyAlignment="1">
      <alignment horizontal="right"/>
    </xf>
    <xf numFmtId="4" fontId="9" fillId="0" borderId="5" xfId="5" applyNumberFormat="1" applyFont="1" applyFill="1" applyBorder="1" applyAlignment="1">
      <alignment horizontal="right"/>
    </xf>
    <xf numFmtId="4" fontId="8" fillId="7" borderId="2" xfId="5" applyNumberFormat="1" applyFont="1" applyFill="1" applyBorder="1" applyAlignment="1">
      <alignment horizontal="right"/>
    </xf>
    <xf numFmtId="4" fontId="8" fillId="4" borderId="2" xfId="5" applyNumberFormat="1" applyFont="1" applyFill="1" applyBorder="1" applyAlignment="1">
      <alignment horizontal="right"/>
    </xf>
    <xf numFmtId="4" fontId="9" fillId="7" borderId="4" xfId="5" applyNumberFormat="1" applyFont="1" applyFill="1" applyBorder="1" applyAlignment="1">
      <alignment horizontal="right"/>
    </xf>
    <xf numFmtId="4" fontId="14" fillId="5" borderId="4" xfId="5" applyNumberFormat="1" applyFont="1" applyFill="1" applyBorder="1" applyAlignment="1">
      <alignment horizontal="right"/>
    </xf>
    <xf numFmtId="4" fontId="9" fillId="4" borderId="2" xfId="5" applyNumberFormat="1" applyFont="1" applyFill="1" applyBorder="1" applyAlignment="1">
      <alignment horizontal="right"/>
    </xf>
    <xf numFmtId="4" fontId="9" fillId="0" borderId="4" xfId="5" applyNumberFormat="1" applyFont="1" applyFill="1" applyBorder="1" applyAlignment="1">
      <alignment horizontal="right"/>
    </xf>
    <xf numFmtId="4" fontId="8" fillId="3" borderId="8" xfId="5" applyNumberFormat="1" applyFont="1" applyFill="1" applyBorder="1" applyAlignment="1">
      <alignment horizontal="right"/>
    </xf>
    <xf numFmtId="4" fontId="8" fillId="3" borderId="4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8" fillId="3" borderId="2" xfId="5" applyNumberFormat="1" applyFont="1" applyFill="1" applyBorder="1" applyAlignment="1">
      <alignment horizontal="right"/>
    </xf>
    <xf numFmtId="4" fontId="9" fillId="0" borderId="4" xfId="5" applyNumberFormat="1" applyFont="1" applyBorder="1" applyAlignment="1">
      <alignment horizontal="right"/>
    </xf>
    <xf numFmtId="4" fontId="13" fillId="5" borderId="4" xfId="5" applyNumberFormat="1" applyFont="1" applyFill="1" applyBorder="1" applyAlignment="1">
      <alignment horizontal="right" vertical="center" wrapText="1"/>
    </xf>
    <xf numFmtId="4" fontId="18" fillId="3" borderId="8" xfId="8" applyNumberFormat="1" applyFont="1" applyFill="1" applyBorder="1"/>
    <xf numFmtId="4" fontId="18" fillId="3" borderId="5" xfId="8" applyNumberFormat="1" applyFont="1" applyFill="1" applyBorder="1"/>
    <xf numFmtId="164" fontId="19" fillId="7" borderId="2" xfId="8" applyNumberFormat="1" applyFont="1" applyFill="1" applyBorder="1" applyAlignment="1"/>
    <xf numFmtId="164" fontId="19" fillId="0" borderId="2" xfId="8" applyNumberFormat="1" applyFont="1" applyBorder="1" applyAlignment="1"/>
    <xf numFmtId="164" fontId="18" fillId="3" borderId="2" xfId="8" applyNumberFormat="1" applyFont="1" applyFill="1" applyBorder="1" applyAlignment="1"/>
    <xf numFmtId="164" fontId="18" fillId="3" borderId="8" xfId="8" applyNumberFormat="1" applyFont="1" applyFill="1" applyBorder="1" applyAlignment="1"/>
    <xf numFmtId="164" fontId="18" fillId="3" borderId="5" xfId="8" applyNumberFormat="1" applyFont="1" applyFill="1" applyBorder="1" applyAlignment="1"/>
    <xf numFmtId="164" fontId="13" fillId="5" borderId="2" xfId="8" applyNumberFormat="1" applyFont="1" applyFill="1" applyBorder="1" applyAlignment="1"/>
    <xf numFmtId="164" fontId="19" fillId="3" borderId="2" xfId="8" applyNumberFormat="1" applyFont="1" applyFill="1" applyBorder="1" applyAlignment="1"/>
    <xf numFmtId="164" fontId="19" fillId="4" borderId="2" xfId="8" applyNumberFormat="1" applyFont="1" applyFill="1" applyBorder="1" applyAlignment="1"/>
    <xf numFmtId="4" fontId="0" fillId="0" borderId="0" xfId="0" applyNumberFormat="1"/>
    <xf numFmtId="0" fontId="23" fillId="0" borderId="0" xfId="6" applyFont="1"/>
    <xf numFmtId="0" fontId="22" fillId="4" borderId="24" xfId="6" applyFont="1" applyFill="1" applyBorder="1"/>
    <xf numFmtId="49" fontId="22" fillId="4" borderId="25" xfId="6" applyNumberFormat="1" applyFont="1" applyFill="1" applyBorder="1" applyAlignment="1">
      <alignment horizontal="center" wrapText="1"/>
    </xf>
    <xf numFmtId="49" fontId="22" fillId="4" borderId="26" xfId="6" applyNumberFormat="1" applyFont="1" applyFill="1" applyBorder="1" applyAlignment="1">
      <alignment horizontal="center" wrapText="1"/>
    </xf>
    <xf numFmtId="0" fontId="22" fillId="4" borderId="27" xfId="6" applyFont="1" applyFill="1" applyBorder="1"/>
    <xf numFmtId="4" fontId="22" fillId="4" borderId="6" xfId="6" applyNumberFormat="1" applyFont="1" applyFill="1" applyBorder="1" applyAlignment="1">
      <alignment horizontal="right" wrapText="1"/>
    </xf>
    <xf numFmtId="4" fontId="22" fillId="4" borderId="5" xfId="6" applyNumberFormat="1" applyFont="1" applyFill="1" applyBorder="1" applyAlignment="1">
      <alignment horizontal="right" wrapText="1"/>
    </xf>
    <xf numFmtId="4" fontId="22" fillId="4" borderId="28" xfId="6" applyNumberFormat="1" applyFont="1" applyFill="1" applyBorder="1" applyAlignment="1">
      <alignment horizontal="right" wrapText="1"/>
    </xf>
    <xf numFmtId="0" fontId="23" fillId="4" borderId="29" xfId="6" applyFont="1" applyFill="1" applyBorder="1"/>
    <xf numFmtId="4" fontId="23" fillId="4" borderId="2" xfId="6" applyNumberFormat="1" applyFont="1" applyFill="1" applyBorder="1" applyAlignment="1">
      <alignment horizontal="right" wrapText="1"/>
    </xf>
    <xf numFmtId="4" fontId="22" fillId="4" borderId="2" xfId="6" applyNumberFormat="1" applyFont="1" applyFill="1" applyBorder="1" applyAlignment="1">
      <alignment horizontal="right" wrapText="1"/>
    </xf>
    <xf numFmtId="4" fontId="23" fillId="4" borderId="30" xfId="6" applyNumberFormat="1" applyFont="1" applyFill="1" applyBorder="1" applyAlignment="1">
      <alignment horizontal="right" wrapText="1"/>
    </xf>
    <xf numFmtId="0" fontId="22" fillId="4" borderId="29" xfId="6" applyFont="1" applyFill="1" applyBorder="1"/>
    <xf numFmtId="3" fontId="22" fillId="4" borderId="31" xfId="6" applyNumberFormat="1" applyFont="1" applyFill="1" applyBorder="1" applyAlignment="1">
      <alignment horizontal="left"/>
    </xf>
    <xf numFmtId="4" fontId="22" fillId="4" borderId="13" xfId="6" applyNumberFormat="1" applyFont="1" applyFill="1" applyBorder="1" applyAlignment="1">
      <alignment horizontal="right"/>
    </xf>
    <xf numFmtId="3" fontId="23" fillId="4" borderId="0" xfId="6" applyNumberFormat="1" applyFont="1" applyFill="1" applyBorder="1" applyAlignment="1">
      <alignment horizontal="left"/>
    </xf>
    <xf numFmtId="3" fontId="23" fillId="4" borderId="0" xfId="6" applyNumberFormat="1" applyFont="1" applyFill="1" applyBorder="1" applyAlignment="1">
      <alignment horizontal="right"/>
    </xf>
    <xf numFmtId="3" fontId="23" fillId="4" borderId="32" xfId="6" applyNumberFormat="1" applyFont="1" applyFill="1" applyBorder="1" applyAlignment="1">
      <alignment horizontal="left"/>
    </xf>
    <xf numFmtId="3" fontId="23" fillId="4" borderId="25" xfId="6" applyNumberFormat="1" applyFont="1" applyFill="1" applyBorder="1" applyAlignment="1">
      <alignment horizontal="right" wrapText="1"/>
    </xf>
    <xf numFmtId="3" fontId="23" fillId="4" borderId="15" xfId="6" applyNumberFormat="1" applyFont="1" applyFill="1" applyBorder="1" applyAlignment="1">
      <alignment horizontal="right" wrapText="1"/>
    </xf>
    <xf numFmtId="0" fontId="24" fillId="4" borderId="31" xfId="6" applyNumberFormat="1" applyFont="1" applyFill="1" applyBorder="1" applyAlignment="1">
      <alignment horizontal="left"/>
    </xf>
    <xf numFmtId="0" fontId="24" fillId="4" borderId="0" xfId="6" applyNumberFormat="1" applyFont="1" applyFill="1" applyBorder="1" applyAlignment="1">
      <alignment horizontal="left"/>
    </xf>
    <xf numFmtId="3" fontId="25" fillId="4" borderId="0" xfId="6" applyNumberFormat="1" applyFont="1" applyFill="1" applyBorder="1" applyAlignment="1">
      <alignment horizontal="right"/>
    </xf>
    <xf numFmtId="0" fontId="22" fillId="0" borderId="0" xfId="6" applyFont="1" applyBorder="1" applyAlignment="1">
      <alignment wrapText="1"/>
    </xf>
    <xf numFmtId="3" fontId="22" fillId="0" borderId="0" xfId="6" applyNumberFormat="1" applyFont="1" applyBorder="1"/>
    <xf numFmtId="0" fontId="23" fillId="4" borderId="33" xfId="6" applyNumberFormat="1" applyFont="1" applyFill="1" applyBorder="1" applyAlignment="1">
      <alignment horizontal="left" wrapText="1"/>
    </xf>
    <xf numFmtId="4" fontId="23" fillId="4" borderId="34" xfId="6" applyNumberFormat="1" applyFont="1" applyFill="1" applyBorder="1" applyAlignment="1">
      <alignment horizontal="right" wrapText="1"/>
    </xf>
    <xf numFmtId="4" fontId="23" fillId="4" borderId="35" xfId="6" applyNumberFormat="1" applyFont="1" applyFill="1" applyBorder="1" applyAlignment="1">
      <alignment horizontal="right" wrapText="1"/>
    </xf>
    <xf numFmtId="0" fontId="23" fillId="4" borderId="36" xfId="6" applyNumberFormat="1" applyFont="1" applyFill="1" applyBorder="1" applyAlignment="1">
      <alignment horizontal="left"/>
    </xf>
    <xf numFmtId="4" fontId="23" fillId="4" borderId="37" xfId="6" applyNumberFormat="1" applyFont="1" applyFill="1" applyBorder="1" applyAlignment="1">
      <alignment horizontal="right"/>
    </xf>
    <xf numFmtId="4" fontId="23" fillId="4" borderId="38" xfId="6" applyNumberFormat="1" applyFont="1" applyFill="1" applyBorder="1" applyAlignment="1">
      <alignment horizontal="right"/>
    </xf>
    <xf numFmtId="0" fontId="23" fillId="4" borderId="39" xfId="6" applyNumberFormat="1" applyFont="1" applyFill="1" applyBorder="1"/>
    <xf numFmtId="4" fontId="23" fillId="4" borderId="40" xfId="6" applyNumberFormat="1" applyFont="1" applyFill="1" applyBorder="1" applyAlignment="1">
      <alignment horizontal="right"/>
    </xf>
    <xf numFmtId="4" fontId="23" fillId="4" borderId="41" xfId="6" applyNumberFormat="1" applyFont="1" applyFill="1" applyBorder="1" applyAlignment="1">
      <alignment horizontal="right"/>
    </xf>
    <xf numFmtId="0" fontId="26" fillId="4" borderId="0" xfId="6" applyNumberFormat="1" applyFont="1" applyFill="1" applyBorder="1"/>
    <xf numFmtId="4" fontId="26" fillId="4" borderId="0" xfId="6" applyNumberFormat="1" applyFont="1" applyFill="1" applyBorder="1" applyAlignment="1">
      <alignment horizontal="right"/>
    </xf>
    <xf numFmtId="0" fontId="23" fillId="4" borderId="42" xfId="6" applyNumberFormat="1" applyFont="1" applyFill="1" applyBorder="1" applyAlignment="1">
      <alignment horizontal="left"/>
    </xf>
    <xf numFmtId="4" fontId="22" fillId="4" borderId="43" xfId="6" applyNumberFormat="1" applyFont="1" applyFill="1" applyBorder="1" applyAlignment="1">
      <alignment horizontal="right"/>
    </xf>
    <xf numFmtId="4" fontId="22" fillId="4" borderId="44" xfId="6" applyNumberFormat="1" applyFont="1" applyFill="1" applyBorder="1" applyAlignment="1">
      <alignment horizontal="right"/>
    </xf>
    <xf numFmtId="0" fontId="23" fillId="0" borderId="0" xfId="0" applyFont="1"/>
    <xf numFmtId="0" fontId="9" fillId="0" borderId="0" xfId="0" applyFont="1"/>
    <xf numFmtId="3" fontId="6" fillId="3" borderId="21" xfId="0" applyNumberFormat="1" applyFont="1" applyFill="1" applyBorder="1" applyAlignment="1">
      <alignment horizontal="center" vertical="center" wrapText="1"/>
    </xf>
    <xf numFmtId="0" fontId="23" fillId="4" borderId="0" xfId="6" applyNumberFormat="1" applyFont="1" applyFill="1" applyBorder="1" applyAlignment="1">
      <alignment horizontal="left"/>
    </xf>
    <xf numFmtId="4" fontId="22" fillId="4" borderId="0" xfId="6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left"/>
    </xf>
    <xf numFmtId="3" fontId="10" fillId="0" borderId="0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3" fontId="10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4" fontId="9" fillId="9" borderId="2" xfId="5" applyNumberFormat="1" applyFont="1" applyFill="1" applyBorder="1" applyAlignment="1">
      <alignment horizontal="right" wrapText="1"/>
    </xf>
    <xf numFmtId="164" fontId="9" fillId="9" borderId="2" xfId="0" applyNumberFormat="1" applyFont="1" applyFill="1" applyBorder="1" applyAlignment="1">
      <alignment horizontal="right"/>
    </xf>
    <xf numFmtId="164" fontId="19" fillId="7" borderId="5" xfId="8" applyNumberFormat="1" applyFont="1" applyFill="1" applyBorder="1" applyAlignment="1"/>
    <xf numFmtId="164" fontId="19" fillId="0" borderId="5" xfId="8" applyNumberFormat="1" applyFont="1" applyBorder="1" applyAlignment="1"/>
    <xf numFmtId="164" fontId="19" fillId="7" borderId="4" xfId="8" applyNumberFormat="1" applyFont="1" applyFill="1" applyBorder="1" applyAlignment="1"/>
    <xf numFmtId="164" fontId="19" fillId="0" borderId="4" xfId="8" applyNumberFormat="1" applyFont="1" applyBorder="1" applyAlignment="1"/>
    <xf numFmtId="164" fontId="19" fillId="4" borderId="4" xfId="8" applyNumberFormat="1" applyFont="1" applyFill="1" applyBorder="1" applyAlignment="1"/>
    <xf numFmtId="164" fontId="13" fillId="5" borderId="4" xfId="8" applyNumberFormat="1" applyFont="1" applyFill="1" applyBorder="1" applyAlignment="1"/>
    <xf numFmtId="164" fontId="19" fillId="3" borderId="4" xfId="8" applyNumberFormat="1" applyFont="1" applyFill="1" applyBorder="1" applyAlignment="1"/>
    <xf numFmtId="164" fontId="19" fillId="4" borderId="5" xfId="8" applyNumberFormat="1" applyFont="1" applyFill="1" applyBorder="1" applyAlignment="1"/>
    <xf numFmtId="3" fontId="16" fillId="0" borderId="0" xfId="0" applyNumberFormat="1" applyFont="1" applyBorder="1" applyAlignment="1">
      <alignment horizontal="center"/>
    </xf>
    <xf numFmtId="4" fontId="22" fillId="4" borderId="46" xfId="6" applyNumberFormat="1" applyFont="1" applyFill="1" applyBorder="1" applyAlignment="1">
      <alignment horizontal="right"/>
    </xf>
    <xf numFmtId="4" fontId="23" fillId="4" borderId="4" xfId="6" applyNumberFormat="1" applyFont="1" applyFill="1" applyBorder="1" applyAlignment="1">
      <alignment horizontal="right" wrapText="1"/>
    </xf>
    <xf numFmtId="4" fontId="22" fillId="3" borderId="45" xfId="6" applyNumberFormat="1" applyFont="1" applyFill="1" applyBorder="1" applyAlignment="1">
      <alignment horizontal="right"/>
    </xf>
    <xf numFmtId="4" fontId="25" fillId="4" borderId="40" xfId="6" applyNumberFormat="1" applyFont="1" applyFill="1" applyBorder="1" applyAlignment="1">
      <alignment horizontal="right"/>
    </xf>
    <xf numFmtId="49" fontId="9" fillId="0" borderId="4" xfId="0" applyNumberFormat="1" applyFont="1" applyBorder="1" applyAlignment="1">
      <alignment horizontal="center" shrinkToFit="1"/>
    </xf>
    <xf numFmtId="0" fontId="9" fillId="3" borderId="42" xfId="0" applyNumberFormat="1" applyFont="1" applyFill="1" applyBorder="1" applyAlignment="1">
      <alignment horizontal="center"/>
    </xf>
    <xf numFmtId="0" fontId="8" fillId="3" borderId="43" xfId="0" quotePrefix="1" applyNumberFormat="1" applyFont="1" applyFill="1" applyBorder="1" applyAlignment="1">
      <alignment horizontal="center" vertical="justify"/>
    </xf>
    <xf numFmtId="4" fontId="17" fillId="3" borderId="43" xfId="0" applyNumberFormat="1" applyFont="1" applyFill="1" applyBorder="1" applyAlignment="1">
      <alignment horizontal="center" vertical="center" wrapText="1"/>
    </xf>
    <xf numFmtId="4" fontId="8" fillId="3" borderId="43" xfId="5" applyNumberFormat="1" applyFont="1" applyFill="1" applyBorder="1" applyAlignment="1">
      <alignment horizontal="right"/>
    </xf>
    <xf numFmtId="164" fontId="8" fillId="3" borderId="43" xfId="0" applyNumberFormat="1" applyFont="1" applyFill="1" applyBorder="1" applyAlignment="1">
      <alignment horizontal="right"/>
    </xf>
    <xf numFmtId="164" fontId="18" fillId="3" borderId="43" xfId="8" applyNumberFormat="1" applyFont="1" applyFill="1" applyBorder="1" applyAlignment="1"/>
    <xf numFmtId="4" fontId="8" fillId="3" borderId="43" xfId="0" applyNumberFormat="1" applyFont="1" applyFill="1" applyBorder="1" applyAlignment="1">
      <alignment horizontal="right"/>
    </xf>
    <xf numFmtId="4" fontId="8" fillId="3" borderId="44" xfId="0" applyNumberFormat="1" applyFont="1" applyFill="1" applyBorder="1" applyAlignment="1">
      <alignment horizontal="right"/>
    </xf>
    <xf numFmtId="0" fontId="8" fillId="4" borderId="0" xfId="0" applyNumberFormat="1" applyFont="1" applyFill="1" applyBorder="1" applyAlignment="1">
      <alignment horizontal="center"/>
    </xf>
    <xf numFmtId="4" fontId="22" fillId="3" borderId="45" xfId="0" applyNumberFormat="1" applyFont="1" applyFill="1" applyBorder="1"/>
    <xf numFmtId="4" fontId="8" fillId="3" borderId="30" xfId="2" applyNumberFormat="1" applyFont="1" applyFill="1" applyBorder="1" applyAlignment="1">
      <alignment horizontal="right"/>
    </xf>
    <xf numFmtId="164" fontId="9" fillId="0" borderId="48" xfId="0" applyNumberFormat="1" applyFont="1" applyBorder="1"/>
    <xf numFmtId="3" fontId="8" fillId="3" borderId="39" xfId="0" applyNumberFormat="1" applyFont="1" applyFill="1" applyBorder="1" applyAlignment="1">
      <alignment horizontal="center"/>
    </xf>
    <xf numFmtId="0" fontId="8" fillId="0" borderId="45" xfId="0" applyNumberFormat="1" applyFont="1" applyBorder="1" applyAlignment="1">
      <alignment horizontal="center"/>
    </xf>
    <xf numFmtId="3" fontId="8" fillId="0" borderId="49" xfId="0" applyNumberFormat="1" applyFont="1" applyBorder="1" applyAlignment="1">
      <alignment horizontal="center"/>
    </xf>
    <xf numFmtId="4" fontId="8" fillId="0" borderId="4" xfId="0" applyNumberFormat="1" applyFont="1" applyBorder="1" applyAlignment="1">
      <alignment horizontal="right"/>
    </xf>
    <xf numFmtId="4" fontId="8" fillId="3" borderId="4" xfId="2" applyNumberFormat="1" applyFont="1" applyFill="1" applyBorder="1" applyAlignment="1">
      <alignment horizontal="right"/>
    </xf>
    <xf numFmtId="4" fontId="8" fillId="3" borderId="50" xfId="2" applyNumberFormat="1" applyFont="1" applyFill="1" applyBorder="1" applyAlignment="1">
      <alignment horizontal="right"/>
    </xf>
    <xf numFmtId="3" fontId="8" fillId="3" borderId="42" xfId="0" applyNumberFormat="1" applyFont="1" applyFill="1" applyBorder="1" applyAlignment="1">
      <alignment horizontal="center"/>
    </xf>
    <xf numFmtId="4" fontId="8" fillId="3" borderId="43" xfId="0" applyNumberFormat="1" applyFont="1" applyFill="1" applyBorder="1"/>
    <xf numFmtId="4" fontId="8" fillId="3" borderId="44" xfId="0" applyNumberFormat="1" applyFont="1" applyFill="1" applyBorder="1"/>
    <xf numFmtId="0" fontId="22" fillId="3" borderId="19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0" fontId="6" fillId="2" borderId="0" xfId="0" applyNumberFormat="1" applyFont="1" applyFill="1" applyBorder="1" applyAlignment="1">
      <alignment horizontal="center"/>
    </xf>
    <xf numFmtId="4" fontId="8" fillId="3" borderId="6" xfId="5" applyNumberFormat="1" applyFont="1" applyFill="1" applyBorder="1" applyAlignment="1">
      <alignment horizontal="right"/>
    </xf>
    <xf numFmtId="3" fontId="8" fillId="4" borderId="0" xfId="0" applyNumberFormat="1" applyFont="1" applyFill="1" applyBorder="1" applyAlignment="1">
      <alignment horizontal="center" vertical="center" wrapText="1"/>
    </xf>
    <xf numFmtId="4" fontId="8" fillId="4" borderId="0" xfId="2" applyNumberFormat="1" applyFont="1" applyFill="1" applyBorder="1" applyAlignment="1">
      <alignment horizontal="right"/>
    </xf>
    <xf numFmtId="3" fontId="10" fillId="0" borderId="0" xfId="0" applyNumberFormat="1" applyFont="1" applyBorder="1" applyAlignment="1">
      <alignment horizontal="left" vertical="center" wrapText="1"/>
    </xf>
    <xf numFmtId="0" fontId="22" fillId="3" borderId="18" xfId="0" applyNumberFormat="1" applyFont="1" applyFill="1" applyBorder="1" applyAlignment="1">
      <alignment horizontal="center"/>
    </xf>
    <xf numFmtId="0" fontId="22" fillId="3" borderId="19" xfId="0" applyNumberFormat="1" applyFont="1" applyFill="1" applyBorder="1" applyAlignment="1">
      <alignment horizontal="center"/>
    </xf>
    <xf numFmtId="3" fontId="16" fillId="0" borderId="17" xfId="0" applyNumberFormat="1" applyFont="1" applyBorder="1" applyAlignment="1">
      <alignment horizontal="center"/>
    </xf>
    <xf numFmtId="3" fontId="10" fillId="0" borderId="0" xfId="0" applyNumberFormat="1" applyFont="1" applyBorder="1" applyAlignment="1">
      <alignment horizontal="left"/>
    </xf>
    <xf numFmtId="3" fontId="10" fillId="0" borderId="0" xfId="0" applyNumberFormat="1" applyFont="1" applyAlignment="1">
      <alignment horizontal="left"/>
    </xf>
    <xf numFmtId="0" fontId="8" fillId="2" borderId="18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0" fontId="6" fillId="2" borderId="18" xfId="0" applyNumberFormat="1" applyFont="1" applyFill="1" applyBorder="1" applyAlignment="1">
      <alignment horizontal="center"/>
    </xf>
    <xf numFmtId="0" fontId="6" fillId="2" borderId="19" xfId="0" applyNumberFormat="1" applyFont="1" applyFill="1" applyBorder="1" applyAlignment="1">
      <alignment horizontal="center"/>
    </xf>
    <xf numFmtId="0" fontId="6" fillId="2" borderId="20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3" fontId="10" fillId="0" borderId="0" xfId="0" applyNumberFormat="1" applyFont="1" applyAlignment="1">
      <alignment horizontal="left" vertical="center" wrapText="1"/>
    </xf>
    <xf numFmtId="0" fontId="8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  <xf numFmtId="4" fontId="27" fillId="3" borderId="18" xfId="6" applyNumberFormat="1" applyFont="1" applyFill="1" applyBorder="1" applyAlignment="1">
      <alignment horizontal="center"/>
    </xf>
    <xf numFmtId="4" fontId="27" fillId="3" borderId="20" xfId="6" applyNumberFormat="1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6" applyFont="1" applyAlignment="1">
      <alignment horizontal="center"/>
    </xf>
    <xf numFmtId="3" fontId="8" fillId="4" borderId="47" xfId="6" applyNumberFormat="1" applyFont="1" applyFill="1" applyBorder="1" applyAlignment="1">
      <alignment horizontal="center" wrapText="1"/>
    </xf>
    <xf numFmtId="3" fontId="8" fillId="4" borderId="48" xfId="6" applyNumberFormat="1" applyFont="1" applyFill="1" applyBorder="1" applyAlignment="1">
      <alignment horizontal="center" wrapText="1"/>
    </xf>
  </cellXfs>
  <cellStyles count="9">
    <cellStyle name="Comma" xfId="2" builtinId="3"/>
    <cellStyle name="Comma 2" xfId="7"/>
    <cellStyle name="Normal" xfId="0" builtinId="0"/>
    <cellStyle name="Normal 2" xfId="5"/>
    <cellStyle name="Normal 3" xfId="3"/>
    <cellStyle name="Normal 3 2" xfId="8"/>
    <cellStyle name="Normal 4" xfId="4"/>
    <cellStyle name="Normalno 2" xfId="1"/>
    <cellStyle name="Normalno 2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P198"/>
  <sheetViews>
    <sheetView tabSelected="1" topLeftCell="A34" zoomScale="50" zoomScaleNormal="50" workbookViewId="0">
      <selection activeCell="L42" sqref="L42"/>
    </sheetView>
  </sheetViews>
  <sheetFormatPr defaultColWidth="19.42578125" defaultRowHeight="18.75"/>
  <cols>
    <col min="1" max="1" width="37.140625" style="29" customWidth="1"/>
    <col min="2" max="2" width="49" style="30" customWidth="1"/>
    <col min="3" max="3" width="19.5703125" style="2" bestFit="1" customWidth="1"/>
    <col min="4" max="5" width="18.42578125" style="31" customWidth="1"/>
    <col min="6" max="7" width="19.85546875" style="1" customWidth="1"/>
    <col min="8" max="8" width="20" style="1" customWidth="1"/>
    <col min="9" max="9" width="19.5703125" style="1" bestFit="1" customWidth="1"/>
    <col min="10" max="10" width="19.5703125" style="1" customWidth="1"/>
    <col min="11" max="11" width="20" style="1" customWidth="1"/>
    <col min="12" max="12" width="19" style="1" customWidth="1"/>
    <col min="13" max="13" width="19.5703125" style="1" bestFit="1" customWidth="1"/>
    <col min="14" max="14" width="18.42578125" style="1" customWidth="1"/>
    <col min="15" max="15" width="17" style="1" customWidth="1"/>
    <col min="16" max="16" width="18.42578125" style="1" customWidth="1"/>
    <col min="17" max="17" width="17.7109375" style="1" customWidth="1"/>
    <col min="18" max="18" width="17.42578125" style="1" customWidth="1"/>
    <col min="19" max="21" width="19.42578125" style="1"/>
    <col min="22" max="68" width="19.42578125" style="52"/>
    <col min="69" max="16384" width="19.42578125" style="1"/>
  </cols>
  <sheetData>
    <row r="1" spans="1:22" ht="15.75" customHeight="1" thickBot="1">
      <c r="A1" s="327" t="s">
        <v>71</v>
      </c>
      <c r="B1" s="328"/>
      <c r="C1" s="328"/>
      <c r="D1" s="329"/>
      <c r="E1" s="315"/>
      <c r="T1" s="325" t="s">
        <v>12</v>
      </c>
      <c r="U1" s="326"/>
      <c r="V1" s="118"/>
    </row>
    <row r="2" spans="1:22" ht="20.25" customHeight="1">
      <c r="A2" s="334" t="s">
        <v>193</v>
      </c>
      <c r="B2" s="335"/>
      <c r="C2" s="335"/>
      <c r="D2" s="335"/>
      <c r="E2" s="335"/>
      <c r="F2" s="335"/>
      <c r="G2" s="335"/>
      <c r="H2" s="335"/>
      <c r="I2" s="335"/>
      <c r="J2" s="335"/>
      <c r="K2" s="335"/>
      <c r="L2" s="335"/>
      <c r="M2" s="335"/>
      <c r="N2" s="335"/>
      <c r="O2" s="335"/>
      <c r="P2" s="335"/>
      <c r="Q2" s="335"/>
      <c r="R2" s="335"/>
      <c r="S2" s="335"/>
      <c r="T2" s="3"/>
      <c r="U2" s="3"/>
      <c r="V2" s="118"/>
    </row>
    <row r="3" spans="1:22" ht="20.25" customHeight="1">
      <c r="A3" s="4"/>
      <c r="B3" s="332"/>
      <c r="C3" s="332"/>
      <c r="D3" s="332"/>
      <c r="E3" s="332"/>
      <c r="F3" s="332"/>
      <c r="G3" s="332"/>
      <c r="H3" s="332"/>
      <c r="I3" s="332"/>
      <c r="J3" s="332"/>
      <c r="K3" s="332"/>
      <c r="L3" s="273"/>
      <c r="M3" s="5"/>
      <c r="N3" s="3"/>
      <c r="O3" s="275"/>
      <c r="P3" s="3"/>
      <c r="Q3" s="275"/>
      <c r="R3" s="3"/>
      <c r="S3" s="3"/>
      <c r="T3" s="3"/>
      <c r="U3" s="3"/>
      <c r="V3" s="118"/>
    </row>
    <row r="4" spans="1:22" ht="18" customHeight="1">
      <c r="A4" s="6" t="s">
        <v>13</v>
      </c>
      <c r="B4" s="7"/>
      <c r="C4" s="8"/>
      <c r="D4" s="9"/>
      <c r="E4" s="9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22" ht="22.5" customHeight="1">
      <c r="A5" s="12" t="s">
        <v>71</v>
      </c>
      <c r="B5" s="13"/>
      <c r="C5" s="14"/>
      <c r="D5" s="15"/>
      <c r="E5" s="15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22" ht="16.5" customHeight="1" thickBot="1">
      <c r="A6" s="16"/>
      <c r="B6" s="10"/>
      <c r="C6" s="11"/>
      <c r="D6" s="15"/>
      <c r="E6" s="15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22" ht="36">
      <c r="A7" s="268" t="s">
        <v>14</v>
      </c>
      <c r="B7" s="131" t="s">
        <v>165</v>
      </c>
      <c r="C7" s="132" t="s">
        <v>68</v>
      </c>
      <c r="D7" s="133" t="s">
        <v>166</v>
      </c>
      <c r="E7" s="317"/>
      <c r="F7" s="330" t="s">
        <v>81</v>
      </c>
      <c r="G7" s="330"/>
      <c r="H7" s="330"/>
      <c r="I7" s="330"/>
      <c r="J7" s="330"/>
      <c r="K7" s="330"/>
      <c r="L7" s="330"/>
      <c r="M7" s="330"/>
      <c r="N7" s="330"/>
      <c r="O7" s="272"/>
      <c r="P7" s="18"/>
      <c r="Q7" s="18"/>
      <c r="R7" s="330"/>
      <c r="S7" s="330"/>
      <c r="T7" s="330"/>
      <c r="U7" s="330"/>
    </row>
    <row r="8" spans="1:22">
      <c r="A8" s="134" t="s">
        <v>9</v>
      </c>
      <c r="B8" s="19">
        <f>D189+E189+F189+H189+I189+J189</f>
        <v>7104716</v>
      </c>
      <c r="C8" s="20">
        <v>5886000</v>
      </c>
      <c r="D8" s="302">
        <v>5886000</v>
      </c>
      <c r="E8" s="318"/>
      <c r="F8" s="330"/>
      <c r="G8" s="330"/>
      <c r="H8" s="330"/>
      <c r="I8" s="330"/>
      <c r="J8" s="330"/>
      <c r="K8" s="333"/>
      <c r="L8" s="333"/>
      <c r="M8" s="333"/>
      <c r="N8" s="333"/>
      <c r="O8" s="274"/>
      <c r="P8" s="21"/>
      <c r="Q8" s="21"/>
      <c r="R8" s="331"/>
      <c r="S8" s="331"/>
      <c r="T8" s="331"/>
      <c r="U8" s="331"/>
    </row>
    <row r="9" spans="1:22" ht="36.75">
      <c r="A9" s="134" t="s">
        <v>62</v>
      </c>
      <c r="B9" s="19">
        <v>700</v>
      </c>
      <c r="C9" s="20">
        <v>700</v>
      </c>
      <c r="D9" s="302">
        <v>700</v>
      </c>
      <c r="E9" s="318"/>
      <c r="F9" s="330" t="s">
        <v>157</v>
      </c>
      <c r="G9" s="330"/>
      <c r="H9" s="330"/>
      <c r="I9" s="330"/>
      <c r="J9" s="330"/>
      <c r="K9" s="330"/>
      <c r="L9" s="330"/>
      <c r="M9" s="330"/>
      <c r="N9" s="330"/>
      <c r="O9" s="272"/>
      <c r="P9" s="22"/>
      <c r="Q9" s="22"/>
      <c r="R9" s="331"/>
      <c r="S9" s="331"/>
      <c r="T9" s="331"/>
      <c r="U9" s="331"/>
    </row>
    <row r="10" spans="1:22">
      <c r="A10" s="134" t="s">
        <v>155</v>
      </c>
      <c r="B10" s="19">
        <f>K189+L189-700+K191</f>
        <v>602199.55000000005</v>
      </c>
      <c r="C10" s="20">
        <v>699300</v>
      </c>
      <c r="D10" s="302">
        <v>699300</v>
      </c>
      <c r="E10" s="318"/>
      <c r="F10" s="130"/>
      <c r="G10" s="319"/>
      <c r="H10" s="17"/>
      <c r="I10" s="17"/>
      <c r="J10" s="314"/>
      <c r="K10" s="17"/>
      <c r="L10" s="272"/>
      <c r="M10" s="17"/>
      <c r="N10" s="17"/>
      <c r="O10" s="272"/>
      <c r="P10" s="22"/>
      <c r="Q10" s="22"/>
      <c r="R10" s="23"/>
      <c r="S10" s="23"/>
      <c r="T10" s="23"/>
      <c r="U10" s="23"/>
    </row>
    <row r="11" spans="1:22" ht="36">
      <c r="A11" s="135" t="s">
        <v>8</v>
      </c>
      <c r="B11" s="24">
        <v>0</v>
      </c>
      <c r="C11" s="20">
        <v>0</v>
      </c>
      <c r="D11" s="302">
        <v>0</v>
      </c>
      <c r="E11" s="318"/>
      <c r="F11" s="330" t="s">
        <v>82</v>
      </c>
      <c r="G11" s="330"/>
      <c r="H11" s="330"/>
      <c r="I11" s="330"/>
      <c r="J11" s="330"/>
      <c r="K11" s="333"/>
      <c r="L11" s="333"/>
      <c r="M11" s="333"/>
      <c r="N11" s="333"/>
      <c r="O11" s="274"/>
      <c r="P11" s="22"/>
      <c r="Q11" s="22"/>
      <c r="R11" s="331"/>
      <c r="S11" s="331"/>
      <c r="T11" s="331"/>
      <c r="U11" s="331"/>
    </row>
    <row r="12" spans="1:22">
      <c r="A12" s="136" t="s">
        <v>1</v>
      </c>
      <c r="B12" s="19">
        <f>P189+Q189</f>
        <v>1000</v>
      </c>
      <c r="C12" s="20">
        <v>40000</v>
      </c>
      <c r="D12" s="302">
        <v>40000</v>
      </c>
      <c r="E12" s="318"/>
      <c r="F12" s="323" t="s">
        <v>83</v>
      </c>
      <c r="G12" s="323"/>
      <c r="H12" s="323"/>
      <c r="I12" s="323"/>
      <c r="J12" s="323"/>
      <c r="K12" s="324"/>
      <c r="L12" s="324"/>
      <c r="M12" s="324"/>
      <c r="N12" s="324"/>
      <c r="O12" s="271"/>
      <c r="P12" s="25"/>
      <c r="Q12" s="25"/>
      <c r="R12" s="324"/>
      <c r="S12" s="324"/>
      <c r="T12" s="324"/>
      <c r="U12" s="324"/>
    </row>
    <row r="13" spans="1:22" ht="19.5" thickBot="1">
      <c r="A13" s="306" t="s">
        <v>11</v>
      </c>
      <c r="B13" s="307">
        <f>N189+O189</f>
        <v>34500</v>
      </c>
      <c r="C13" s="308">
        <v>84000</v>
      </c>
      <c r="D13" s="309">
        <v>84000</v>
      </c>
      <c r="E13" s="318"/>
      <c r="F13" s="10"/>
      <c r="G13" s="10"/>
      <c r="H13" s="10"/>
      <c r="I13" s="10"/>
      <c r="J13" s="10"/>
      <c r="K13" s="26"/>
      <c r="L13" s="26"/>
      <c r="M13" s="26"/>
      <c r="N13" s="10"/>
      <c r="O13" s="10"/>
      <c r="P13" s="10"/>
      <c r="Q13" s="10"/>
      <c r="R13" s="10"/>
      <c r="S13" s="10"/>
    </row>
    <row r="14" spans="1:22" ht="19.5" thickBot="1">
      <c r="A14" s="310" t="s">
        <v>15</v>
      </c>
      <c r="B14" s="311">
        <f>SUM(B8:B13)</f>
        <v>7743115.5499999998</v>
      </c>
      <c r="C14" s="311">
        <v>6710000</v>
      </c>
      <c r="D14" s="312">
        <v>6710000</v>
      </c>
      <c r="E14" s="27"/>
      <c r="F14" s="10"/>
      <c r="G14" s="10"/>
      <c r="H14" s="10"/>
      <c r="I14" s="10"/>
      <c r="J14" s="10"/>
      <c r="K14" s="28"/>
      <c r="L14" s="28"/>
      <c r="M14" s="28"/>
      <c r="N14" s="10"/>
      <c r="O14" s="10"/>
      <c r="P14" s="10"/>
      <c r="Q14" s="10"/>
      <c r="R14" s="10"/>
      <c r="S14" s="10"/>
    </row>
    <row r="15" spans="1:22" ht="22.5" customHeight="1" thickBot="1">
      <c r="A15" s="305" t="s">
        <v>191</v>
      </c>
      <c r="B15" s="303">
        <v>-30000</v>
      </c>
      <c r="E15" s="119"/>
      <c r="R15" s="10"/>
      <c r="S15" s="10"/>
    </row>
    <row r="16" spans="1:22" ht="21" customHeight="1" thickBot="1">
      <c r="A16" s="304" t="s">
        <v>15</v>
      </c>
      <c r="B16" s="137">
        <f>SUM(B14:B15)</f>
        <v>7713115.5499999998</v>
      </c>
      <c r="E16" s="119"/>
      <c r="R16" s="10"/>
      <c r="S16" s="10"/>
    </row>
    <row r="17" spans="1:19" ht="30.75" customHeight="1">
      <c r="R17" s="10"/>
      <c r="S17" s="10"/>
    </row>
    <row r="18" spans="1:19" ht="30.75" customHeight="1">
      <c r="R18" s="10"/>
      <c r="S18" s="10"/>
    </row>
    <row r="19" spans="1:19" ht="30.75" customHeight="1">
      <c r="R19" s="10"/>
      <c r="S19" s="10"/>
    </row>
    <row r="20" spans="1:19" ht="30.75" customHeight="1">
      <c r="R20" s="10"/>
      <c r="S20" s="10"/>
    </row>
    <row r="21" spans="1:19" ht="30.75" customHeight="1">
      <c r="R21" s="10"/>
      <c r="S21" s="10"/>
    </row>
    <row r="22" spans="1:19" ht="30.75" customHeight="1">
      <c r="R22" s="10"/>
      <c r="S22" s="10"/>
    </row>
    <row r="23" spans="1:19">
      <c r="A23" s="32"/>
      <c r="B23" s="32"/>
      <c r="C23" s="33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</row>
    <row r="24" spans="1:19">
      <c r="A24" s="32"/>
      <c r="B24" s="32"/>
      <c r="C24" s="33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</row>
    <row r="25" spans="1:19">
      <c r="A25" s="32"/>
      <c r="B25" s="32"/>
      <c r="C25" s="33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</row>
    <row r="26" spans="1:19">
      <c r="A26" s="32"/>
      <c r="B26" s="32"/>
      <c r="C26" s="33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</row>
    <row r="27" spans="1:19">
      <c r="A27" s="32"/>
      <c r="B27" s="32"/>
      <c r="C27" s="33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</row>
    <row r="28" spans="1:19">
      <c r="A28" s="32"/>
      <c r="B28" s="32"/>
      <c r="C28" s="33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</row>
    <row r="29" spans="1:19">
      <c r="A29" s="32"/>
      <c r="B29" s="32"/>
      <c r="C29" s="33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</row>
    <row r="30" spans="1:19">
      <c r="A30" s="32"/>
      <c r="B30" s="32"/>
      <c r="C30" s="33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</row>
    <row r="31" spans="1:19">
      <c r="A31" s="32"/>
      <c r="B31" s="32"/>
      <c r="C31" s="33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</row>
    <row r="32" spans="1:19">
      <c r="A32" s="32"/>
      <c r="B32" s="32"/>
      <c r="C32" s="33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</row>
    <row r="33" spans="1:68">
      <c r="A33" s="32"/>
      <c r="B33" s="32"/>
      <c r="C33" s="33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</row>
    <row r="34" spans="1:68">
      <c r="A34" s="32"/>
      <c r="B34" s="32"/>
      <c r="C34" s="33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</row>
    <row r="35" spans="1:68">
      <c r="A35" s="32"/>
      <c r="B35" s="32"/>
      <c r="C35" s="33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</row>
    <row r="36" spans="1:68">
      <c r="A36" s="16"/>
      <c r="B36" s="16"/>
      <c r="C36" s="11"/>
      <c r="D36" s="7"/>
      <c r="E36" s="7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68" ht="19.5">
      <c r="A37" s="34"/>
      <c r="B37" s="34"/>
      <c r="C37" s="35"/>
      <c r="D37" s="36"/>
      <c r="E37" s="36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7"/>
      <c r="U37" s="37"/>
    </row>
    <row r="38" spans="1:68" ht="8.25" customHeight="1">
      <c r="A38" s="38"/>
      <c r="B38" s="38"/>
      <c r="C38" s="39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1"/>
      <c r="U38" s="41"/>
    </row>
    <row r="39" spans="1:68" ht="9.75" customHeight="1">
      <c r="A39" s="38"/>
      <c r="B39" s="38"/>
      <c r="C39" s="39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2"/>
      <c r="U39" s="42"/>
    </row>
    <row r="40" spans="1:68" s="31" customFormat="1" ht="21.75" customHeight="1" thickBot="1">
      <c r="A40" s="43" t="s">
        <v>16</v>
      </c>
      <c r="B40" s="44"/>
      <c r="C40" s="11"/>
      <c r="D40" s="44" t="s">
        <v>72</v>
      </c>
      <c r="E40" s="44"/>
      <c r="F40" s="13"/>
      <c r="G40" s="13"/>
      <c r="H40" s="13"/>
      <c r="I40" s="13"/>
      <c r="J40" s="13"/>
      <c r="K40" s="13"/>
      <c r="L40" s="13"/>
      <c r="M40" s="13"/>
      <c r="N40" s="10"/>
      <c r="O40" s="10"/>
      <c r="P40" s="10"/>
      <c r="Q40" s="10"/>
      <c r="V40" s="119"/>
      <c r="W40" s="119"/>
      <c r="X40" s="119"/>
      <c r="Y40" s="119"/>
      <c r="Z40" s="119"/>
      <c r="AA40" s="119"/>
      <c r="AB40" s="119"/>
      <c r="AC40" s="119"/>
      <c r="AD40" s="119"/>
      <c r="AE40" s="119"/>
      <c r="AF40" s="119"/>
      <c r="AG40" s="119"/>
      <c r="AH40" s="119"/>
      <c r="AI40" s="119"/>
      <c r="AJ40" s="119"/>
      <c r="AK40" s="119"/>
      <c r="AL40" s="119"/>
      <c r="AM40" s="119"/>
      <c r="AN40" s="119"/>
      <c r="AO40" s="119"/>
      <c r="AP40" s="119"/>
      <c r="AQ40" s="119"/>
      <c r="AR40" s="119"/>
      <c r="AS40" s="119"/>
      <c r="AT40" s="119"/>
      <c r="AU40" s="119"/>
      <c r="AV40" s="119"/>
      <c r="AW40" s="119"/>
      <c r="AX40" s="119"/>
      <c r="AY40" s="119"/>
      <c r="AZ40" s="119"/>
      <c r="BA40" s="119"/>
      <c r="BB40" s="119"/>
      <c r="BC40" s="119"/>
      <c r="BD40" s="119"/>
      <c r="BE40" s="119"/>
      <c r="BF40" s="119"/>
      <c r="BG40" s="119"/>
      <c r="BH40" s="119"/>
      <c r="BI40" s="119"/>
      <c r="BJ40" s="119"/>
      <c r="BK40" s="119"/>
      <c r="BL40" s="119"/>
      <c r="BM40" s="119"/>
      <c r="BN40" s="119"/>
      <c r="BO40" s="119"/>
      <c r="BP40" s="119"/>
    </row>
    <row r="41" spans="1:68" ht="107.25" customHeight="1">
      <c r="A41" s="45" t="s">
        <v>17</v>
      </c>
      <c r="B41" s="46" t="s">
        <v>0</v>
      </c>
      <c r="C41" s="47" t="s">
        <v>162</v>
      </c>
      <c r="D41" s="48" t="s">
        <v>74</v>
      </c>
      <c r="E41" s="48" t="s">
        <v>188</v>
      </c>
      <c r="F41" s="48" t="s">
        <v>77</v>
      </c>
      <c r="G41" s="48" t="s">
        <v>188</v>
      </c>
      <c r="H41" s="48" t="s">
        <v>78</v>
      </c>
      <c r="I41" s="48" t="s">
        <v>75</v>
      </c>
      <c r="J41" s="48" t="s">
        <v>188</v>
      </c>
      <c r="K41" s="48" t="s">
        <v>73</v>
      </c>
      <c r="L41" s="48" t="s">
        <v>188</v>
      </c>
      <c r="M41" s="48" t="s">
        <v>8</v>
      </c>
      <c r="N41" s="48" t="s">
        <v>11</v>
      </c>
      <c r="O41" s="48" t="s">
        <v>188</v>
      </c>
      <c r="P41" s="48" t="s">
        <v>1</v>
      </c>
      <c r="Q41" s="48" t="s">
        <v>188</v>
      </c>
      <c r="R41" s="48" t="s">
        <v>164</v>
      </c>
      <c r="S41" s="48" t="s">
        <v>24</v>
      </c>
      <c r="T41" s="49" t="s">
        <v>69</v>
      </c>
      <c r="U41" s="50" t="s">
        <v>163</v>
      </c>
    </row>
    <row r="42" spans="1:68">
      <c r="A42" s="51">
        <v>3</v>
      </c>
      <c r="B42" s="122"/>
      <c r="C42" s="121">
        <f t="shared" ref="C42:C73" si="0">D42+E42+F42+G42+H42+I42+J42+K42+L42+M42+N42+O42+P42+Q42++R42+S42</f>
        <v>7511765.5499999998</v>
      </c>
      <c r="D42" s="184">
        <f>D43+D51</f>
        <v>5186000</v>
      </c>
      <c r="E42" s="184">
        <f>E43+E51</f>
        <v>860000</v>
      </c>
      <c r="F42" s="143">
        <v>245216</v>
      </c>
      <c r="G42" s="143">
        <f>G51+G154</f>
        <v>-2.2737367544323206E-12</v>
      </c>
      <c r="H42" s="144">
        <v>165000</v>
      </c>
      <c r="I42" s="215">
        <v>323500</v>
      </c>
      <c r="J42" s="215">
        <f>J43+J51</f>
        <v>265000</v>
      </c>
      <c r="K42" s="215">
        <v>366763.55</v>
      </c>
      <c r="L42" s="215">
        <f>L51+L154</f>
        <v>64786</v>
      </c>
      <c r="M42" s="144">
        <v>0</v>
      </c>
      <c r="N42" s="144">
        <v>66500</v>
      </c>
      <c r="O42" s="144">
        <f>O51</f>
        <v>-32000</v>
      </c>
      <c r="P42" s="144">
        <v>11000</v>
      </c>
      <c r="Q42" s="144">
        <f>Q51</f>
        <v>-10000</v>
      </c>
      <c r="R42" s="144">
        <v>0</v>
      </c>
      <c r="S42" s="144">
        <v>0</v>
      </c>
      <c r="T42" s="144">
        <v>6440150</v>
      </c>
      <c r="U42" s="144">
        <v>6440150</v>
      </c>
    </row>
    <row r="43" spans="1:68" ht="19.5" thickBot="1">
      <c r="A43" s="53">
        <v>31</v>
      </c>
      <c r="B43" s="53" t="s">
        <v>7</v>
      </c>
      <c r="C43" s="123">
        <f t="shared" si="0"/>
        <v>5887000</v>
      </c>
      <c r="D43" s="210">
        <f>D44+D46+D48</f>
        <v>4992000</v>
      </c>
      <c r="E43" s="210">
        <f>E44+E46+E48</f>
        <v>860000</v>
      </c>
      <c r="F43" s="138">
        <v>0</v>
      </c>
      <c r="G43" s="138">
        <v>0</v>
      </c>
      <c r="H43" s="138">
        <v>0</v>
      </c>
      <c r="I43" s="210">
        <v>20000</v>
      </c>
      <c r="J43" s="210">
        <f>J46</f>
        <v>15000</v>
      </c>
      <c r="K43" s="210">
        <v>0</v>
      </c>
      <c r="L43" s="210">
        <v>0</v>
      </c>
      <c r="M43" s="138">
        <v>0</v>
      </c>
      <c r="N43" s="138">
        <v>0</v>
      </c>
      <c r="O43" s="138">
        <v>0</v>
      </c>
      <c r="P43" s="138">
        <v>0</v>
      </c>
      <c r="Q43" s="138">
        <v>0</v>
      </c>
      <c r="R43" s="138">
        <v>0</v>
      </c>
      <c r="S43" s="138">
        <v>0</v>
      </c>
      <c r="T43" s="138">
        <v>4992000</v>
      </c>
      <c r="U43" s="145">
        <v>4992000</v>
      </c>
    </row>
    <row r="44" spans="1:68" s="55" customFormat="1">
      <c r="A44" s="54">
        <v>311</v>
      </c>
      <c r="B44" s="54" t="s">
        <v>20</v>
      </c>
      <c r="C44" s="124">
        <f t="shared" si="0"/>
        <v>4800000</v>
      </c>
      <c r="D44" s="196">
        <f>D45</f>
        <v>4000000</v>
      </c>
      <c r="E44" s="316">
        <f>E45</f>
        <v>800000</v>
      </c>
      <c r="F44" s="139">
        <v>0</v>
      </c>
      <c r="G44" s="139">
        <v>0</v>
      </c>
      <c r="H44" s="139">
        <v>0</v>
      </c>
      <c r="I44" s="211">
        <v>0</v>
      </c>
      <c r="J44" s="211">
        <v>0</v>
      </c>
      <c r="K44" s="211">
        <v>0</v>
      </c>
      <c r="L44" s="211">
        <v>0</v>
      </c>
      <c r="M44" s="139">
        <v>0</v>
      </c>
      <c r="N44" s="139">
        <v>0</v>
      </c>
      <c r="O44" s="139">
        <v>0</v>
      </c>
      <c r="P44" s="139">
        <v>0</v>
      </c>
      <c r="Q44" s="139">
        <v>0</v>
      </c>
      <c r="R44" s="139">
        <v>0</v>
      </c>
      <c r="S44" s="139">
        <v>0</v>
      </c>
      <c r="T44" s="146">
        <v>4000000</v>
      </c>
      <c r="U44" s="146">
        <v>4000000</v>
      </c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6"/>
      <c r="BG44" s="56"/>
      <c r="BH44" s="56"/>
      <c r="BI44" s="56"/>
      <c r="BJ44" s="56"/>
      <c r="BK44" s="56"/>
      <c r="BL44" s="56"/>
      <c r="BM44" s="56"/>
      <c r="BN44" s="56"/>
      <c r="BO44" s="56"/>
      <c r="BP44" s="56"/>
    </row>
    <row r="45" spans="1:68">
      <c r="A45" s="57">
        <v>31111</v>
      </c>
      <c r="B45" s="57" t="s">
        <v>29</v>
      </c>
      <c r="C45" s="120">
        <f t="shared" si="0"/>
        <v>4800000</v>
      </c>
      <c r="D45" s="197">
        <v>4000000</v>
      </c>
      <c r="E45" s="197">
        <v>800000</v>
      </c>
      <c r="F45" s="140">
        <v>0</v>
      </c>
      <c r="G45" s="140">
        <v>0</v>
      </c>
      <c r="H45" s="140">
        <v>0</v>
      </c>
      <c r="I45" s="212">
        <v>0</v>
      </c>
      <c r="J45" s="212">
        <v>0</v>
      </c>
      <c r="K45" s="212">
        <v>0</v>
      </c>
      <c r="L45" s="212">
        <v>0</v>
      </c>
      <c r="M45" s="140">
        <v>0</v>
      </c>
      <c r="N45" s="140">
        <v>0</v>
      </c>
      <c r="O45" s="140">
        <v>0</v>
      </c>
      <c r="P45" s="140">
        <v>0</v>
      </c>
      <c r="Q45" s="140">
        <v>0</v>
      </c>
      <c r="R45" s="140">
        <v>0</v>
      </c>
      <c r="S45" s="140">
        <v>0</v>
      </c>
      <c r="T45" s="148">
        <v>4000000</v>
      </c>
      <c r="U45" s="148">
        <v>4000000</v>
      </c>
    </row>
    <row r="46" spans="1:68" s="55" customFormat="1">
      <c r="A46" s="58">
        <v>312</v>
      </c>
      <c r="B46" s="58" t="s">
        <v>18</v>
      </c>
      <c r="C46" s="125">
        <f t="shared" si="0"/>
        <v>205000</v>
      </c>
      <c r="D46" s="213">
        <f>D47</f>
        <v>140000</v>
      </c>
      <c r="E46" s="213">
        <f>E47</f>
        <v>30000</v>
      </c>
      <c r="F46" s="141">
        <v>0</v>
      </c>
      <c r="G46" s="141">
        <v>0</v>
      </c>
      <c r="H46" s="141">
        <v>0</v>
      </c>
      <c r="I46" s="213">
        <v>20000</v>
      </c>
      <c r="J46" s="213">
        <f>J47</f>
        <v>15000</v>
      </c>
      <c r="K46" s="213">
        <v>0</v>
      </c>
      <c r="L46" s="213">
        <v>0</v>
      </c>
      <c r="M46" s="141">
        <v>0</v>
      </c>
      <c r="N46" s="141">
        <v>0</v>
      </c>
      <c r="O46" s="141">
        <v>0</v>
      </c>
      <c r="P46" s="141">
        <v>0</v>
      </c>
      <c r="Q46" s="141">
        <v>0</v>
      </c>
      <c r="R46" s="141">
        <v>0</v>
      </c>
      <c r="S46" s="141">
        <v>0</v>
      </c>
      <c r="T46" s="141">
        <v>140000</v>
      </c>
      <c r="U46" s="141">
        <v>140000</v>
      </c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</row>
    <row r="47" spans="1:68">
      <c r="A47" s="59">
        <v>3121</v>
      </c>
      <c r="B47" s="59" t="s">
        <v>30</v>
      </c>
      <c r="C47" s="120">
        <f t="shared" si="0"/>
        <v>205000</v>
      </c>
      <c r="D47" s="214">
        <v>140000</v>
      </c>
      <c r="E47" s="214">
        <v>30000</v>
      </c>
      <c r="F47" s="142">
        <v>0</v>
      </c>
      <c r="G47" s="142">
        <v>0</v>
      </c>
      <c r="H47" s="142">
        <v>0</v>
      </c>
      <c r="I47" s="214">
        <v>20000</v>
      </c>
      <c r="J47" s="214">
        <v>15000</v>
      </c>
      <c r="K47" s="214">
        <v>0</v>
      </c>
      <c r="L47" s="214">
        <v>0</v>
      </c>
      <c r="M47" s="142">
        <v>0</v>
      </c>
      <c r="N47" s="142">
        <v>0</v>
      </c>
      <c r="O47" s="142">
        <v>0</v>
      </c>
      <c r="P47" s="142">
        <v>0</v>
      </c>
      <c r="Q47" s="142">
        <v>0</v>
      </c>
      <c r="R47" s="142">
        <v>0</v>
      </c>
      <c r="S47" s="142">
        <v>0</v>
      </c>
      <c r="T47" s="149">
        <v>140000</v>
      </c>
      <c r="U47" s="149">
        <v>140000</v>
      </c>
    </row>
    <row r="48" spans="1:68" s="55" customFormat="1">
      <c r="A48" s="60">
        <v>313</v>
      </c>
      <c r="B48" s="60" t="s">
        <v>26</v>
      </c>
      <c r="C48" s="125">
        <f t="shared" si="0"/>
        <v>882000</v>
      </c>
      <c r="D48" s="211">
        <f>D49+D50</f>
        <v>852000</v>
      </c>
      <c r="E48" s="211">
        <f>E49+E50</f>
        <v>30000</v>
      </c>
      <c r="F48" s="139">
        <v>0</v>
      </c>
      <c r="G48" s="139">
        <v>0</v>
      </c>
      <c r="H48" s="139">
        <v>0</v>
      </c>
      <c r="I48" s="211">
        <v>0</v>
      </c>
      <c r="J48" s="211">
        <v>0</v>
      </c>
      <c r="K48" s="211">
        <v>0</v>
      </c>
      <c r="L48" s="211">
        <v>0</v>
      </c>
      <c r="M48" s="139">
        <v>0</v>
      </c>
      <c r="N48" s="139">
        <v>0</v>
      </c>
      <c r="O48" s="139">
        <v>0</v>
      </c>
      <c r="P48" s="139">
        <v>0</v>
      </c>
      <c r="Q48" s="139">
        <v>0</v>
      </c>
      <c r="R48" s="139">
        <v>0</v>
      </c>
      <c r="S48" s="139">
        <v>0</v>
      </c>
      <c r="T48" s="139">
        <v>852000</v>
      </c>
      <c r="U48" s="139">
        <v>852000</v>
      </c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</row>
    <row r="49" spans="1:68">
      <c r="A49" s="59">
        <v>3132</v>
      </c>
      <c r="B49" s="59" t="s">
        <v>31</v>
      </c>
      <c r="C49" s="120">
        <f t="shared" si="0"/>
        <v>755000</v>
      </c>
      <c r="D49" s="214">
        <v>745000</v>
      </c>
      <c r="E49" s="214">
        <v>10000</v>
      </c>
      <c r="F49" s="142">
        <v>0</v>
      </c>
      <c r="G49" s="142">
        <v>0</v>
      </c>
      <c r="H49" s="142">
        <v>0</v>
      </c>
      <c r="I49" s="214">
        <v>0</v>
      </c>
      <c r="J49" s="214">
        <v>0</v>
      </c>
      <c r="K49" s="214">
        <v>0</v>
      </c>
      <c r="L49" s="214">
        <v>0</v>
      </c>
      <c r="M49" s="142">
        <v>0</v>
      </c>
      <c r="N49" s="142">
        <v>0</v>
      </c>
      <c r="O49" s="142">
        <v>0</v>
      </c>
      <c r="P49" s="142">
        <v>0</v>
      </c>
      <c r="Q49" s="142">
        <v>0</v>
      </c>
      <c r="R49" s="142">
        <v>0</v>
      </c>
      <c r="S49" s="142">
        <v>0</v>
      </c>
      <c r="T49" s="149">
        <v>745000</v>
      </c>
      <c r="U49" s="149">
        <v>745000</v>
      </c>
    </row>
    <row r="50" spans="1:68">
      <c r="A50" s="59">
        <v>3133</v>
      </c>
      <c r="B50" s="59" t="s">
        <v>32</v>
      </c>
      <c r="C50" s="120">
        <f t="shared" si="0"/>
        <v>127000</v>
      </c>
      <c r="D50" s="214">
        <v>107000</v>
      </c>
      <c r="E50" s="214">
        <v>20000</v>
      </c>
      <c r="F50" s="150">
        <v>0</v>
      </c>
      <c r="G50" s="150">
        <v>0</v>
      </c>
      <c r="H50" s="150">
        <v>0</v>
      </c>
      <c r="I50" s="214">
        <v>0</v>
      </c>
      <c r="J50" s="214">
        <v>0</v>
      </c>
      <c r="K50" s="214">
        <v>0</v>
      </c>
      <c r="L50" s="214">
        <v>0</v>
      </c>
      <c r="M50" s="142">
        <v>0</v>
      </c>
      <c r="N50" s="142">
        <v>0</v>
      </c>
      <c r="O50" s="142">
        <v>0</v>
      </c>
      <c r="P50" s="142">
        <v>0</v>
      </c>
      <c r="Q50" s="142">
        <v>0</v>
      </c>
      <c r="R50" s="142">
        <v>0</v>
      </c>
      <c r="S50" s="142">
        <v>0</v>
      </c>
      <c r="T50" s="149">
        <v>107000</v>
      </c>
      <c r="U50" s="149">
        <v>107000</v>
      </c>
    </row>
    <row r="51" spans="1:68" ht="19.5" thickBot="1">
      <c r="A51" s="53">
        <v>32</v>
      </c>
      <c r="B51" s="53" t="s">
        <v>19</v>
      </c>
      <c r="C51" s="123">
        <f t="shared" si="0"/>
        <v>1619194.03</v>
      </c>
      <c r="D51" s="210">
        <f>D90+D139</f>
        <v>194000</v>
      </c>
      <c r="E51" s="210">
        <v>0</v>
      </c>
      <c r="F51" s="151">
        <v>241216</v>
      </c>
      <c r="G51" s="151">
        <f>G52+G68+G90+G139</f>
        <v>1028.4799999999977</v>
      </c>
      <c r="H51" s="151">
        <v>165000</v>
      </c>
      <c r="I51" s="210">
        <v>303500</v>
      </c>
      <c r="J51" s="210">
        <f>J52</f>
        <v>250000</v>
      </c>
      <c r="K51" s="216">
        <v>366113.55</v>
      </c>
      <c r="L51" s="216">
        <f>L52+L68+L90+L135+L139</f>
        <v>62836</v>
      </c>
      <c r="M51" s="138">
        <v>0</v>
      </c>
      <c r="N51" s="138">
        <v>66500</v>
      </c>
      <c r="O51" s="138">
        <f>O52+O90+O135+O139</f>
        <v>-32000</v>
      </c>
      <c r="P51" s="138">
        <v>11000</v>
      </c>
      <c r="Q51" s="138">
        <f>Q139</f>
        <v>-10000</v>
      </c>
      <c r="R51" s="138">
        <v>0</v>
      </c>
      <c r="S51" s="138">
        <v>0</v>
      </c>
      <c r="T51" s="138">
        <v>1443500</v>
      </c>
      <c r="U51" s="138">
        <v>1443500</v>
      </c>
    </row>
    <row r="52" spans="1:68" s="55" customFormat="1" ht="33" customHeight="1">
      <c r="A52" s="54">
        <v>321</v>
      </c>
      <c r="B52" s="61" t="s">
        <v>63</v>
      </c>
      <c r="C52" s="125">
        <f t="shared" si="0"/>
        <v>642318.03</v>
      </c>
      <c r="D52" s="185">
        <v>0</v>
      </c>
      <c r="E52" s="185">
        <v>0</v>
      </c>
      <c r="F52" s="152">
        <v>40387.03</v>
      </c>
      <c r="G52" s="152">
        <f>G62</f>
        <v>-1069</v>
      </c>
      <c r="H52" s="152">
        <v>0</v>
      </c>
      <c r="I52" s="196">
        <v>303500</v>
      </c>
      <c r="J52" s="196">
        <f>J61</f>
        <v>250000</v>
      </c>
      <c r="K52" s="217">
        <v>72000</v>
      </c>
      <c r="L52" s="217">
        <f>L53+L62</f>
        <v>-28500</v>
      </c>
      <c r="M52" s="146">
        <v>0</v>
      </c>
      <c r="N52" s="146">
        <v>26000</v>
      </c>
      <c r="O52" s="146">
        <f>O53+O62</f>
        <v>-20000</v>
      </c>
      <c r="P52" s="146">
        <v>0</v>
      </c>
      <c r="Q52" s="146">
        <v>0</v>
      </c>
      <c r="R52" s="146">
        <v>0</v>
      </c>
      <c r="S52" s="146">
        <v>0</v>
      </c>
      <c r="T52" s="146">
        <v>431100</v>
      </c>
      <c r="U52" s="146">
        <v>431100</v>
      </c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56"/>
      <c r="BI52" s="56"/>
      <c r="BJ52" s="56"/>
      <c r="BK52" s="56"/>
      <c r="BL52" s="56"/>
      <c r="BM52" s="56"/>
      <c r="BN52" s="56"/>
      <c r="BO52" s="56"/>
      <c r="BP52" s="56"/>
    </row>
    <row r="53" spans="1:68" s="64" customFormat="1">
      <c r="A53" s="62">
        <v>3211</v>
      </c>
      <c r="B53" s="63" t="s">
        <v>33</v>
      </c>
      <c r="C53" s="182">
        <f t="shared" si="0"/>
        <v>86887.03</v>
      </c>
      <c r="D53" s="186">
        <v>0</v>
      </c>
      <c r="E53" s="186">
        <v>0</v>
      </c>
      <c r="F53" s="153">
        <v>38387.03</v>
      </c>
      <c r="G53" s="153">
        <v>0</v>
      </c>
      <c r="H53" s="153">
        <v>0</v>
      </c>
      <c r="I53" s="198">
        <v>0</v>
      </c>
      <c r="J53" s="198">
        <v>0</v>
      </c>
      <c r="K53" s="218">
        <v>65000</v>
      </c>
      <c r="L53" s="278">
        <f>L54+L55+L56+L57+L58+L59</f>
        <v>-22500</v>
      </c>
      <c r="M53" s="154">
        <v>0</v>
      </c>
      <c r="N53" s="154">
        <v>18000</v>
      </c>
      <c r="O53" s="154">
        <f>O54+O58</f>
        <v>-12000</v>
      </c>
      <c r="P53" s="154">
        <v>0</v>
      </c>
      <c r="Q53" s="154">
        <v>0</v>
      </c>
      <c r="R53" s="154">
        <v>0</v>
      </c>
      <c r="S53" s="154">
        <v>0</v>
      </c>
      <c r="T53" s="154">
        <v>126100</v>
      </c>
      <c r="U53" s="154">
        <v>126100</v>
      </c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2"/>
      <c r="BO53" s="52"/>
      <c r="BP53" s="52"/>
    </row>
    <row r="54" spans="1:68">
      <c r="A54" s="57">
        <v>32111</v>
      </c>
      <c r="B54" s="65" t="s">
        <v>84</v>
      </c>
      <c r="C54" s="120">
        <f t="shared" si="0"/>
        <v>16000</v>
      </c>
      <c r="D54" s="187">
        <v>0</v>
      </c>
      <c r="E54" s="187">
        <v>0</v>
      </c>
      <c r="F54" s="155">
        <v>6000</v>
      </c>
      <c r="G54" s="155">
        <v>0</v>
      </c>
      <c r="H54" s="155">
        <v>0</v>
      </c>
      <c r="I54" s="197">
        <v>0</v>
      </c>
      <c r="J54" s="197">
        <v>0</v>
      </c>
      <c r="K54" s="219">
        <v>15000</v>
      </c>
      <c r="L54" s="279">
        <v>-8000</v>
      </c>
      <c r="M54" s="147">
        <v>0</v>
      </c>
      <c r="N54" s="147">
        <v>8000</v>
      </c>
      <c r="O54" s="147">
        <v>-5000</v>
      </c>
      <c r="P54" s="147">
        <v>0</v>
      </c>
      <c r="Q54" s="147">
        <v>0</v>
      </c>
      <c r="R54" s="147">
        <v>0</v>
      </c>
      <c r="S54" s="147">
        <v>0</v>
      </c>
      <c r="T54" s="148">
        <v>30100</v>
      </c>
      <c r="U54" s="148">
        <v>30100</v>
      </c>
    </row>
    <row r="55" spans="1:68">
      <c r="A55" s="57">
        <v>32112</v>
      </c>
      <c r="B55" s="65" t="s">
        <v>85</v>
      </c>
      <c r="C55" s="120">
        <f t="shared" si="0"/>
        <v>2000</v>
      </c>
      <c r="D55" s="187">
        <v>0</v>
      </c>
      <c r="E55" s="187">
        <v>0</v>
      </c>
      <c r="F55" s="155">
        <v>0</v>
      </c>
      <c r="G55" s="155">
        <v>0</v>
      </c>
      <c r="H55" s="155">
        <v>0</v>
      </c>
      <c r="I55" s="197">
        <v>0</v>
      </c>
      <c r="J55" s="197">
        <v>0</v>
      </c>
      <c r="K55" s="219">
        <v>4000</v>
      </c>
      <c r="L55" s="279">
        <v>-2000</v>
      </c>
      <c r="M55" s="147">
        <v>0</v>
      </c>
      <c r="N55" s="147">
        <v>0</v>
      </c>
      <c r="O55" s="147">
        <v>0</v>
      </c>
      <c r="P55" s="147">
        <v>0</v>
      </c>
      <c r="Q55" s="147">
        <v>0</v>
      </c>
      <c r="R55" s="147">
        <v>0</v>
      </c>
      <c r="S55" s="147">
        <v>0</v>
      </c>
      <c r="T55" s="148">
        <v>4000</v>
      </c>
      <c r="U55" s="148">
        <v>4000</v>
      </c>
    </row>
    <row r="56" spans="1:68">
      <c r="A56" s="57">
        <v>32113</v>
      </c>
      <c r="B56" s="65" t="s">
        <v>86</v>
      </c>
      <c r="C56" s="120">
        <f t="shared" si="0"/>
        <v>10000</v>
      </c>
      <c r="D56" s="187">
        <v>0</v>
      </c>
      <c r="E56" s="187">
        <v>0</v>
      </c>
      <c r="F56" s="155">
        <v>6000</v>
      </c>
      <c r="G56" s="155">
        <v>0</v>
      </c>
      <c r="H56" s="155">
        <v>0</v>
      </c>
      <c r="I56" s="197">
        <v>0</v>
      </c>
      <c r="J56" s="197">
        <v>0</v>
      </c>
      <c r="K56" s="219">
        <v>4000</v>
      </c>
      <c r="L56" s="279">
        <v>0</v>
      </c>
      <c r="M56" s="147">
        <v>0</v>
      </c>
      <c r="N56" s="147">
        <v>0</v>
      </c>
      <c r="O56" s="147">
        <v>0</v>
      </c>
      <c r="P56" s="147">
        <v>0</v>
      </c>
      <c r="Q56" s="147">
        <v>0</v>
      </c>
      <c r="R56" s="147">
        <v>0</v>
      </c>
      <c r="S56" s="147">
        <v>0</v>
      </c>
      <c r="T56" s="148">
        <v>12000</v>
      </c>
      <c r="U56" s="148">
        <v>12000</v>
      </c>
    </row>
    <row r="57" spans="1:68" ht="36.75">
      <c r="A57" s="57">
        <v>32114</v>
      </c>
      <c r="B57" s="65" t="s">
        <v>87</v>
      </c>
      <c r="C57" s="120">
        <f t="shared" si="0"/>
        <v>1000</v>
      </c>
      <c r="D57" s="187">
        <v>0</v>
      </c>
      <c r="E57" s="187">
        <v>0</v>
      </c>
      <c r="F57" s="155">
        <v>0</v>
      </c>
      <c r="G57" s="155">
        <v>0</v>
      </c>
      <c r="H57" s="155">
        <v>0</v>
      </c>
      <c r="I57" s="197">
        <v>0</v>
      </c>
      <c r="J57" s="197">
        <v>0</v>
      </c>
      <c r="K57" s="219">
        <v>6000</v>
      </c>
      <c r="L57" s="279">
        <v>-5000</v>
      </c>
      <c r="M57" s="147">
        <v>0</v>
      </c>
      <c r="N57" s="147">
        <v>0</v>
      </c>
      <c r="O57" s="147">
        <v>0</v>
      </c>
      <c r="P57" s="147">
        <v>0</v>
      </c>
      <c r="Q57" s="147">
        <v>0</v>
      </c>
      <c r="R57" s="147">
        <v>0</v>
      </c>
      <c r="S57" s="147">
        <v>0</v>
      </c>
      <c r="T57" s="148">
        <v>10000</v>
      </c>
      <c r="U57" s="148">
        <v>10000</v>
      </c>
    </row>
    <row r="58" spans="1:68">
      <c r="A58" s="57">
        <v>32115</v>
      </c>
      <c r="B58" s="65" t="s">
        <v>88</v>
      </c>
      <c r="C58" s="120">
        <f t="shared" si="0"/>
        <v>55387.03</v>
      </c>
      <c r="D58" s="187">
        <v>0</v>
      </c>
      <c r="E58" s="187">
        <v>0</v>
      </c>
      <c r="F58" s="155">
        <v>26387.03</v>
      </c>
      <c r="G58" s="155">
        <v>0</v>
      </c>
      <c r="H58" s="155">
        <v>0</v>
      </c>
      <c r="I58" s="197">
        <v>0</v>
      </c>
      <c r="J58" s="197">
        <v>0</v>
      </c>
      <c r="K58" s="219">
        <v>30000</v>
      </c>
      <c r="L58" s="279">
        <v>-4000</v>
      </c>
      <c r="M58" s="147">
        <v>0</v>
      </c>
      <c r="N58" s="147">
        <v>10000</v>
      </c>
      <c r="O58" s="147">
        <v>-7000</v>
      </c>
      <c r="P58" s="147">
        <v>0</v>
      </c>
      <c r="Q58" s="147">
        <v>0</v>
      </c>
      <c r="R58" s="147">
        <v>0</v>
      </c>
      <c r="S58" s="147">
        <v>0</v>
      </c>
      <c r="T58" s="148">
        <v>60000</v>
      </c>
      <c r="U58" s="148">
        <v>60000</v>
      </c>
    </row>
    <row r="59" spans="1:68" ht="36.75">
      <c r="A59" s="57">
        <v>32116</v>
      </c>
      <c r="B59" s="65" t="s">
        <v>89</v>
      </c>
      <c r="C59" s="120">
        <f t="shared" si="0"/>
        <v>2500</v>
      </c>
      <c r="D59" s="187">
        <v>0</v>
      </c>
      <c r="E59" s="187">
        <v>0</v>
      </c>
      <c r="F59" s="155">
        <v>0</v>
      </c>
      <c r="G59" s="155">
        <v>0</v>
      </c>
      <c r="H59" s="155">
        <v>0</v>
      </c>
      <c r="I59" s="197">
        <v>0</v>
      </c>
      <c r="J59" s="197">
        <v>0</v>
      </c>
      <c r="K59" s="219">
        <v>6000</v>
      </c>
      <c r="L59" s="279">
        <v>-3500</v>
      </c>
      <c r="M59" s="147">
        <v>0</v>
      </c>
      <c r="N59" s="147">
        <v>0</v>
      </c>
      <c r="O59" s="147">
        <v>0</v>
      </c>
      <c r="P59" s="147">
        <v>0</v>
      </c>
      <c r="Q59" s="147">
        <v>0</v>
      </c>
      <c r="R59" s="147">
        <v>0</v>
      </c>
      <c r="S59" s="147">
        <v>0</v>
      </c>
      <c r="T59" s="148">
        <v>10000</v>
      </c>
      <c r="U59" s="148">
        <v>10000</v>
      </c>
    </row>
    <row r="60" spans="1:68">
      <c r="A60" s="57">
        <v>32117</v>
      </c>
      <c r="B60" s="65" t="s">
        <v>90</v>
      </c>
      <c r="C60" s="120">
        <f t="shared" si="0"/>
        <v>0</v>
      </c>
      <c r="D60" s="187">
        <v>0</v>
      </c>
      <c r="E60" s="187">
        <v>0</v>
      </c>
      <c r="F60" s="155">
        <v>0</v>
      </c>
      <c r="G60" s="155">
        <v>0</v>
      </c>
      <c r="H60" s="155">
        <v>0</v>
      </c>
      <c r="I60" s="197">
        <v>0</v>
      </c>
      <c r="J60" s="197">
        <v>0</v>
      </c>
      <c r="K60" s="219">
        <v>0</v>
      </c>
      <c r="L60" s="279">
        <v>0</v>
      </c>
      <c r="M60" s="147">
        <v>0</v>
      </c>
      <c r="N60" s="147">
        <v>0</v>
      </c>
      <c r="O60" s="147">
        <v>0</v>
      </c>
      <c r="P60" s="147">
        <v>0</v>
      </c>
      <c r="Q60" s="147">
        <v>0</v>
      </c>
      <c r="R60" s="147">
        <v>0</v>
      </c>
      <c r="S60" s="147">
        <v>0</v>
      </c>
      <c r="T60" s="148">
        <v>0</v>
      </c>
      <c r="U60" s="148">
        <v>0</v>
      </c>
    </row>
    <row r="61" spans="1:68" s="64" customFormat="1">
      <c r="A61" s="62">
        <v>3212</v>
      </c>
      <c r="B61" s="63" t="s">
        <v>34</v>
      </c>
      <c r="C61" s="126">
        <f t="shared" si="0"/>
        <v>550000</v>
      </c>
      <c r="D61" s="186">
        <v>0</v>
      </c>
      <c r="E61" s="186">
        <v>0</v>
      </c>
      <c r="F61" s="153">
        <v>0</v>
      </c>
      <c r="G61" s="153">
        <v>0</v>
      </c>
      <c r="H61" s="153">
        <v>0</v>
      </c>
      <c r="I61" s="198">
        <v>300000</v>
      </c>
      <c r="J61" s="198">
        <v>250000</v>
      </c>
      <c r="K61" s="218">
        <v>0</v>
      </c>
      <c r="L61" s="278">
        <v>0</v>
      </c>
      <c r="M61" s="154">
        <v>0</v>
      </c>
      <c r="N61" s="154">
        <v>0</v>
      </c>
      <c r="O61" s="154">
        <v>0</v>
      </c>
      <c r="P61" s="154">
        <v>0</v>
      </c>
      <c r="Q61" s="154">
        <v>0</v>
      </c>
      <c r="R61" s="154">
        <v>0</v>
      </c>
      <c r="S61" s="154">
        <v>0</v>
      </c>
      <c r="T61" s="154">
        <v>300000</v>
      </c>
      <c r="U61" s="154">
        <v>300000</v>
      </c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</row>
    <row r="62" spans="1:68" s="64" customFormat="1">
      <c r="A62" s="62">
        <v>3213</v>
      </c>
      <c r="B62" s="63" t="s">
        <v>35</v>
      </c>
      <c r="C62" s="126">
        <f t="shared" si="0"/>
        <v>5431</v>
      </c>
      <c r="D62" s="186">
        <v>0</v>
      </c>
      <c r="E62" s="186">
        <v>0</v>
      </c>
      <c r="F62" s="153">
        <v>2000</v>
      </c>
      <c r="G62" s="153">
        <f>G63</f>
        <v>-1069</v>
      </c>
      <c r="H62" s="153">
        <v>0</v>
      </c>
      <c r="I62" s="198">
        <v>3500</v>
      </c>
      <c r="J62" s="198">
        <v>0</v>
      </c>
      <c r="K62" s="218">
        <v>7000</v>
      </c>
      <c r="L62" s="278">
        <f>L63+L64</f>
        <v>-6000</v>
      </c>
      <c r="M62" s="154">
        <v>0</v>
      </c>
      <c r="N62" s="154">
        <v>8000</v>
      </c>
      <c r="O62" s="154">
        <v>-8000</v>
      </c>
      <c r="P62" s="154">
        <v>0</v>
      </c>
      <c r="Q62" s="154">
        <v>0</v>
      </c>
      <c r="R62" s="154">
        <v>0</v>
      </c>
      <c r="S62" s="154">
        <v>0</v>
      </c>
      <c r="T62" s="154">
        <v>5000</v>
      </c>
      <c r="U62" s="154">
        <v>5000</v>
      </c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</row>
    <row r="63" spans="1:68">
      <c r="A63" s="57">
        <v>32131</v>
      </c>
      <c r="B63" s="65" t="s">
        <v>91</v>
      </c>
      <c r="C63" s="120">
        <f t="shared" si="0"/>
        <v>1931</v>
      </c>
      <c r="D63" s="187">
        <v>0</v>
      </c>
      <c r="E63" s="187">
        <v>0</v>
      </c>
      <c r="F63" s="155">
        <v>2000</v>
      </c>
      <c r="G63" s="155">
        <v>-1069</v>
      </c>
      <c r="H63" s="155">
        <v>0</v>
      </c>
      <c r="I63" s="197">
        <v>0</v>
      </c>
      <c r="J63" s="197">
        <v>0</v>
      </c>
      <c r="K63" s="219">
        <v>3000</v>
      </c>
      <c r="L63" s="279">
        <v>-2000</v>
      </c>
      <c r="M63" s="147">
        <v>0</v>
      </c>
      <c r="N63" s="147">
        <v>0</v>
      </c>
      <c r="O63" s="147">
        <v>0</v>
      </c>
      <c r="P63" s="147">
        <v>0</v>
      </c>
      <c r="Q63" s="147">
        <v>0</v>
      </c>
      <c r="R63" s="147">
        <v>0</v>
      </c>
      <c r="S63" s="147">
        <v>0</v>
      </c>
      <c r="T63" s="148">
        <v>5000</v>
      </c>
      <c r="U63" s="148">
        <v>5000</v>
      </c>
    </row>
    <row r="64" spans="1:68">
      <c r="A64" s="57">
        <v>32132</v>
      </c>
      <c r="B64" s="65" t="s">
        <v>92</v>
      </c>
      <c r="C64" s="120">
        <f t="shared" si="0"/>
        <v>3500</v>
      </c>
      <c r="D64" s="187">
        <v>0</v>
      </c>
      <c r="E64" s="187">
        <v>0</v>
      </c>
      <c r="F64" s="155">
        <v>0</v>
      </c>
      <c r="G64" s="155">
        <v>0</v>
      </c>
      <c r="H64" s="155">
        <v>0</v>
      </c>
      <c r="I64" s="197">
        <v>3500</v>
      </c>
      <c r="J64" s="197">
        <v>0</v>
      </c>
      <c r="K64" s="219">
        <v>4000</v>
      </c>
      <c r="L64" s="279">
        <v>-4000</v>
      </c>
      <c r="M64" s="147">
        <v>0</v>
      </c>
      <c r="N64" s="147">
        <v>8000</v>
      </c>
      <c r="O64" s="147">
        <v>-8000</v>
      </c>
      <c r="P64" s="147">
        <v>0</v>
      </c>
      <c r="Q64" s="147">
        <v>0</v>
      </c>
      <c r="R64" s="147">
        <v>0</v>
      </c>
      <c r="S64" s="147">
        <v>0</v>
      </c>
      <c r="T64" s="148">
        <v>0</v>
      </c>
      <c r="U64" s="148">
        <v>0</v>
      </c>
    </row>
    <row r="65" spans="1:68" s="64" customFormat="1">
      <c r="A65" s="62">
        <v>3214</v>
      </c>
      <c r="B65" s="63" t="s">
        <v>60</v>
      </c>
      <c r="C65" s="126">
        <f t="shared" si="0"/>
        <v>0</v>
      </c>
      <c r="D65" s="186">
        <v>0</v>
      </c>
      <c r="E65" s="186">
        <v>0</v>
      </c>
      <c r="F65" s="153">
        <v>0</v>
      </c>
      <c r="G65" s="153">
        <v>0</v>
      </c>
      <c r="H65" s="153">
        <v>0</v>
      </c>
      <c r="I65" s="198">
        <v>0</v>
      </c>
      <c r="J65" s="198">
        <v>0</v>
      </c>
      <c r="K65" s="218">
        <v>0</v>
      </c>
      <c r="L65" s="278">
        <v>0</v>
      </c>
      <c r="M65" s="154">
        <v>0</v>
      </c>
      <c r="N65" s="154">
        <v>0</v>
      </c>
      <c r="O65" s="154">
        <v>0</v>
      </c>
      <c r="P65" s="154">
        <v>0</v>
      </c>
      <c r="Q65" s="154">
        <v>0</v>
      </c>
      <c r="R65" s="154">
        <v>0</v>
      </c>
      <c r="S65" s="154">
        <v>0</v>
      </c>
      <c r="T65" s="154">
        <v>0</v>
      </c>
      <c r="U65" s="154">
        <v>0</v>
      </c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</row>
    <row r="66" spans="1:68">
      <c r="A66" s="57">
        <v>32141</v>
      </c>
      <c r="B66" s="65" t="s">
        <v>60</v>
      </c>
      <c r="C66" s="120">
        <f t="shared" si="0"/>
        <v>0</v>
      </c>
      <c r="D66" s="187">
        <v>0</v>
      </c>
      <c r="E66" s="187">
        <v>0</v>
      </c>
      <c r="F66" s="155">
        <v>0</v>
      </c>
      <c r="G66" s="155">
        <v>0</v>
      </c>
      <c r="H66" s="155">
        <v>0</v>
      </c>
      <c r="I66" s="197">
        <v>0</v>
      </c>
      <c r="J66" s="197">
        <v>0</v>
      </c>
      <c r="K66" s="219">
        <v>0</v>
      </c>
      <c r="L66" s="279">
        <v>0</v>
      </c>
      <c r="M66" s="147">
        <v>0</v>
      </c>
      <c r="N66" s="147">
        <v>0</v>
      </c>
      <c r="O66" s="147">
        <v>0</v>
      </c>
      <c r="P66" s="147">
        <v>0</v>
      </c>
      <c r="Q66" s="147">
        <v>0</v>
      </c>
      <c r="R66" s="147">
        <v>0</v>
      </c>
      <c r="S66" s="147">
        <v>0</v>
      </c>
      <c r="T66" s="148">
        <v>0</v>
      </c>
      <c r="U66" s="148">
        <v>0</v>
      </c>
    </row>
    <row r="67" spans="1:68">
      <c r="A67" s="57">
        <v>32149</v>
      </c>
      <c r="B67" s="65" t="s">
        <v>93</v>
      </c>
      <c r="C67" s="120">
        <f t="shared" si="0"/>
        <v>0</v>
      </c>
      <c r="D67" s="187">
        <v>0</v>
      </c>
      <c r="E67" s="187">
        <v>0</v>
      </c>
      <c r="F67" s="155">
        <v>0</v>
      </c>
      <c r="G67" s="155">
        <v>0</v>
      </c>
      <c r="H67" s="155">
        <v>0</v>
      </c>
      <c r="I67" s="197">
        <v>0</v>
      </c>
      <c r="J67" s="197">
        <v>0</v>
      </c>
      <c r="K67" s="219">
        <v>0</v>
      </c>
      <c r="L67" s="279">
        <v>0</v>
      </c>
      <c r="M67" s="147">
        <v>0</v>
      </c>
      <c r="N67" s="147">
        <v>0</v>
      </c>
      <c r="O67" s="147">
        <v>0</v>
      </c>
      <c r="P67" s="147">
        <v>0</v>
      </c>
      <c r="Q67" s="147">
        <v>0</v>
      </c>
      <c r="R67" s="147">
        <v>0</v>
      </c>
      <c r="S67" s="147">
        <v>0</v>
      </c>
      <c r="T67" s="148">
        <v>0</v>
      </c>
      <c r="U67" s="148">
        <v>0</v>
      </c>
    </row>
    <row r="68" spans="1:68" s="55" customFormat="1">
      <c r="A68" s="58">
        <v>322</v>
      </c>
      <c r="B68" s="66" t="s">
        <v>3</v>
      </c>
      <c r="C68" s="128">
        <f t="shared" si="0"/>
        <v>128120.06</v>
      </c>
      <c r="D68" s="199">
        <v>0</v>
      </c>
      <c r="E68" s="199">
        <v>0</v>
      </c>
      <c r="F68" s="156">
        <v>74900</v>
      </c>
      <c r="G68" s="156">
        <f>G69+G77+G83+G86</f>
        <v>220.05999999999949</v>
      </c>
      <c r="H68" s="156">
        <v>0</v>
      </c>
      <c r="I68" s="213">
        <v>0</v>
      </c>
      <c r="J68" s="213">
        <v>0</v>
      </c>
      <c r="K68" s="220">
        <v>26500</v>
      </c>
      <c r="L68" s="220">
        <f>L69+L76+L77+L83+L86+L88</f>
        <v>26500</v>
      </c>
      <c r="M68" s="141">
        <v>0</v>
      </c>
      <c r="N68" s="141">
        <v>0</v>
      </c>
      <c r="O68" s="141">
        <v>0</v>
      </c>
      <c r="P68" s="141">
        <v>0</v>
      </c>
      <c r="Q68" s="141">
        <v>0</v>
      </c>
      <c r="R68" s="141">
        <v>0</v>
      </c>
      <c r="S68" s="141">
        <v>0</v>
      </c>
      <c r="T68" s="141">
        <v>120900</v>
      </c>
      <c r="U68" s="141">
        <v>120900</v>
      </c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  <c r="AP68" s="56"/>
      <c r="AQ68" s="56"/>
      <c r="AR68" s="56"/>
      <c r="AS68" s="56"/>
      <c r="AT68" s="56"/>
      <c r="AU68" s="56"/>
      <c r="AV68" s="56"/>
      <c r="AW68" s="56"/>
      <c r="AX68" s="56"/>
      <c r="AY68" s="56"/>
      <c r="AZ68" s="56"/>
      <c r="BA68" s="56"/>
      <c r="BB68" s="56"/>
      <c r="BC68" s="56"/>
      <c r="BD68" s="56"/>
      <c r="BE68" s="56"/>
      <c r="BF68" s="56"/>
      <c r="BG68" s="56"/>
      <c r="BH68" s="56"/>
      <c r="BI68" s="56"/>
      <c r="BJ68" s="56"/>
      <c r="BK68" s="56"/>
      <c r="BL68" s="56"/>
      <c r="BM68" s="56"/>
      <c r="BN68" s="56"/>
      <c r="BO68" s="56"/>
      <c r="BP68" s="56"/>
    </row>
    <row r="69" spans="1:68" s="64" customFormat="1">
      <c r="A69" s="67">
        <v>3221</v>
      </c>
      <c r="B69" s="68" t="s">
        <v>36</v>
      </c>
      <c r="C69" s="180">
        <f t="shared" si="0"/>
        <v>31864.79</v>
      </c>
      <c r="D69" s="188">
        <v>0</v>
      </c>
      <c r="E69" s="188">
        <v>0</v>
      </c>
      <c r="F69" s="157">
        <v>23000</v>
      </c>
      <c r="G69" s="153">
        <f>G70+G71+G73+G74</f>
        <v>-4135.21</v>
      </c>
      <c r="H69" s="153">
        <v>0</v>
      </c>
      <c r="I69" s="198">
        <v>0</v>
      </c>
      <c r="J69" s="198">
        <v>0</v>
      </c>
      <c r="K69" s="218">
        <v>10000</v>
      </c>
      <c r="L69" s="218">
        <f>L70+L71+L72+L73+L74+L75</f>
        <v>3000</v>
      </c>
      <c r="M69" s="158">
        <v>0</v>
      </c>
      <c r="N69" s="158">
        <v>0</v>
      </c>
      <c r="O69" s="158">
        <v>0</v>
      </c>
      <c r="P69" s="158">
        <v>0</v>
      </c>
      <c r="Q69" s="158">
        <v>0</v>
      </c>
      <c r="R69" s="158">
        <v>0</v>
      </c>
      <c r="S69" s="158">
        <v>0</v>
      </c>
      <c r="T69" s="154">
        <v>36000</v>
      </c>
      <c r="U69" s="154">
        <v>36000</v>
      </c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2"/>
      <c r="BO69" s="52"/>
      <c r="BP69" s="52"/>
    </row>
    <row r="70" spans="1:68">
      <c r="A70" s="69">
        <v>32211</v>
      </c>
      <c r="B70" s="70" t="s">
        <v>36</v>
      </c>
      <c r="C70" s="120">
        <f t="shared" si="0"/>
        <v>9392.5299999999988</v>
      </c>
      <c r="D70" s="189">
        <v>0</v>
      </c>
      <c r="E70" s="189">
        <v>0</v>
      </c>
      <c r="F70" s="159">
        <v>6000</v>
      </c>
      <c r="G70" s="155">
        <v>-607.47</v>
      </c>
      <c r="H70" s="155">
        <v>0</v>
      </c>
      <c r="I70" s="197">
        <v>0</v>
      </c>
      <c r="J70" s="197">
        <v>0</v>
      </c>
      <c r="K70" s="219">
        <v>2000</v>
      </c>
      <c r="L70" s="219">
        <v>2000</v>
      </c>
      <c r="M70" s="140">
        <v>0</v>
      </c>
      <c r="N70" s="140">
        <v>0</v>
      </c>
      <c r="O70" s="140">
        <v>0</v>
      </c>
      <c r="P70" s="140">
        <v>0</v>
      </c>
      <c r="Q70" s="140">
        <v>0</v>
      </c>
      <c r="R70" s="140">
        <v>0</v>
      </c>
      <c r="S70" s="140">
        <v>0</v>
      </c>
      <c r="T70" s="161">
        <v>9000</v>
      </c>
      <c r="U70" s="161">
        <v>9000</v>
      </c>
    </row>
    <row r="71" spans="1:68">
      <c r="A71" s="69">
        <v>32212</v>
      </c>
      <c r="B71" s="70" t="s">
        <v>94</v>
      </c>
      <c r="C71" s="120">
        <f t="shared" si="0"/>
        <v>1948</v>
      </c>
      <c r="D71" s="189">
        <v>0</v>
      </c>
      <c r="E71" s="189">
        <v>0</v>
      </c>
      <c r="F71" s="159">
        <v>3000</v>
      </c>
      <c r="G71" s="155">
        <v>-1052</v>
      </c>
      <c r="H71" s="155">
        <v>0</v>
      </c>
      <c r="I71" s="197">
        <v>0</v>
      </c>
      <c r="J71" s="197">
        <v>0</v>
      </c>
      <c r="K71" s="219">
        <v>1000</v>
      </c>
      <c r="L71" s="219">
        <v>-1000</v>
      </c>
      <c r="M71" s="140">
        <v>0</v>
      </c>
      <c r="N71" s="140">
        <v>0</v>
      </c>
      <c r="O71" s="140">
        <v>0</v>
      </c>
      <c r="P71" s="140">
        <v>0</v>
      </c>
      <c r="Q71" s="140">
        <v>0</v>
      </c>
      <c r="R71" s="140">
        <v>0</v>
      </c>
      <c r="S71" s="140">
        <v>0</v>
      </c>
      <c r="T71" s="161">
        <v>4000</v>
      </c>
      <c r="U71" s="161">
        <v>4000</v>
      </c>
    </row>
    <row r="72" spans="1:68">
      <c r="A72" s="69">
        <v>32213</v>
      </c>
      <c r="B72" s="70" t="s">
        <v>95</v>
      </c>
      <c r="C72" s="120">
        <f t="shared" si="0"/>
        <v>0</v>
      </c>
      <c r="D72" s="189">
        <v>0</v>
      </c>
      <c r="E72" s="189">
        <v>0</v>
      </c>
      <c r="F72" s="159">
        <v>0</v>
      </c>
      <c r="G72" s="155">
        <v>0</v>
      </c>
      <c r="H72" s="155">
        <v>0</v>
      </c>
      <c r="I72" s="197">
        <v>0</v>
      </c>
      <c r="J72" s="197">
        <v>0</v>
      </c>
      <c r="K72" s="219">
        <v>0</v>
      </c>
      <c r="L72" s="219">
        <v>0</v>
      </c>
      <c r="M72" s="140">
        <v>0</v>
      </c>
      <c r="N72" s="140">
        <v>0</v>
      </c>
      <c r="O72" s="140">
        <v>0</v>
      </c>
      <c r="P72" s="140">
        <v>0</v>
      </c>
      <c r="Q72" s="140">
        <v>0</v>
      </c>
      <c r="R72" s="140">
        <v>0</v>
      </c>
      <c r="S72" s="140">
        <v>0</v>
      </c>
      <c r="T72" s="161">
        <v>0</v>
      </c>
      <c r="U72" s="161">
        <v>0</v>
      </c>
    </row>
    <row r="73" spans="1:68">
      <c r="A73" s="69">
        <v>32214</v>
      </c>
      <c r="B73" s="70" t="s">
        <v>96</v>
      </c>
      <c r="C73" s="120">
        <f t="shared" si="0"/>
        <v>5804.26</v>
      </c>
      <c r="D73" s="189">
        <v>0</v>
      </c>
      <c r="E73" s="189">
        <v>0</v>
      </c>
      <c r="F73" s="159">
        <v>5000</v>
      </c>
      <c r="G73" s="155">
        <v>-2195.7399999999998</v>
      </c>
      <c r="H73" s="155">
        <v>0</v>
      </c>
      <c r="I73" s="197">
        <v>0</v>
      </c>
      <c r="J73" s="197">
        <v>0</v>
      </c>
      <c r="K73" s="219">
        <v>2000</v>
      </c>
      <c r="L73" s="219">
        <v>1000</v>
      </c>
      <c r="M73" s="140">
        <v>0</v>
      </c>
      <c r="N73" s="140">
        <v>0</v>
      </c>
      <c r="O73" s="140">
        <v>0</v>
      </c>
      <c r="P73" s="140">
        <v>0</v>
      </c>
      <c r="Q73" s="140">
        <v>0</v>
      </c>
      <c r="R73" s="140">
        <v>0</v>
      </c>
      <c r="S73" s="140">
        <v>0</v>
      </c>
      <c r="T73" s="161">
        <v>8000</v>
      </c>
      <c r="U73" s="161">
        <v>8000</v>
      </c>
    </row>
    <row r="74" spans="1:68">
      <c r="A74" s="69">
        <v>32216</v>
      </c>
      <c r="B74" s="70" t="s">
        <v>97</v>
      </c>
      <c r="C74" s="120">
        <f t="shared" ref="C74:C105" si="1">D74+E74+F74+G74+H74+I74+J74+K74+L74+M74+N74+O74+P74+Q74++R74+S74</f>
        <v>10720</v>
      </c>
      <c r="D74" s="189">
        <v>0</v>
      </c>
      <c r="E74" s="189">
        <v>0</v>
      </c>
      <c r="F74" s="159">
        <v>7000</v>
      </c>
      <c r="G74" s="155">
        <v>-280</v>
      </c>
      <c r="H74" s="155">
        <v>0</v>
      </c>
      <c r="I74" s="197">
        <v>0</v>
      </c>
      <c r="J74" s="197">
        <v>0</v>
      </c>
      <c r="K74" s="219">
        <v>2000</v>
      </c>
      <c r="L74" s="219">
        <v>2000</v>
      </c>
      <c r="M74" s="140">
        <v>0</v>
      </c>
      <c r="N74" s="140">
        <v>0</v>
      </c>
      <c r="O74" s="140">
        <v>0</v>
      </c>
      <c r="P74" s="140">
        <v>0</v>
      </c>
      <c r="Q74" s="140">
        <v>0</v>
      </c>
      <c r="R74" s="140">
        <v>0</v>
      </c>
      <c r="S74" s="140">
        <v>0</v>
      </c>
      <c r="T74" s="161">
        <v>10000</v>
      </c>
      <c r="U74" s="161">
        <v>10000</v>
      </c>
    </row>
    <row r="75" spans="1:68">
      <c r="A75" s="69">
        <v>32219</v>
      </c>
      <c r="B75" s="70" t="s">
        <v>98</v>
      </c>
      <c r="C75" s="120">
        <f t="shared" si="1"/>
        <v>4000</v>
      </c>
      <c r="D75" s="189">
        <v>0</v>
      </c>
      <c r="E75" s="189">
        <v>0</v>
      </c>
      <c r="F75" s="159">
        <v>2000</v>
      </c>
      <c r="G75" s="155">
        <v>0</v>
      </c>
      <c r="H75" s="155">
        <v>0</v>
      </c>
      <c r="I75" s="197">
        <v>0</v>
      </c>
      <c r="J75" s="197">
        <v>0</v>
      </c>
      <c r="K75" s="219">
        <v>3000</v>
      </c>
      <c r="L75" s="219">
        <v>-1000</v>
      </c>
      <c r="M75" s="140">
        <v>0</v>
      </c>
      <c r="N75" s="140">
        <v>0</v>
      </c>
      <c r="O75" s="140">
        <v>0</v>
      </c>
      <c r="P75" s="140">
        <v>0</v>
      </c>
      <c r="Q75" s="140">
        <v>0</v>
      </c>
      <c r="R75" s="140">
        <v>0</v>
      </c>
      <c r="S75" s="140">
        <v>0</v>
      </c>
      <c r="T75" s="161">
        <v>5000</v>
      </c>
      <c r="U75" s="161">
        <v>5000</v>
      </c>
    </row>
    <row r="76" spans="1:68" s="64" customFormat="1">
      <c r="A76" s="67">
        <v>3222</v>
      </c>
      <c r="B76" s="68" t="s">
        <v>79</v>
      </c>
      <c r="C76" s="126">
        <f t="shared" si="1"/>
        <v>0</v>
      </c>
      <c r="D76" s="188">
        <v>0</v>
      </c>
      <c r="E76" s="188">
        <v>0</v>
      </c>
      <c r="F76" s="157">
        <v>0</v>
      </c>
      <c r="G76" s="153">
        <v>0</v>
      </c>
      <c r="H76" s="153">
        <v>0</v>
      </c>
      <c r="I76" s="198">
        <v>0</v>
      </c>
      <c r="J76" s="198">
        <v>0</v>
      </c>
      <c r="K76" s="218">
        <v>0</v>
      </c>
      <c r="L76" s="218">
        <v>0</v>
      </c>
      <c r="M76" s="158">
        <v>0</v>
      </c>
      <c r="N76" s="158">
        <v>0</v>
      </c>
      <c r="O76" s="158">
        <v>0</v>
      </c>
      <c r="P76" s="158">
        <v>0</v>
      </c>
      <c r="Q76" s="158">
        <v>0</v>
      </c>
      <c r="R76" s="158">
        <v>0</v>
      </c>
      <c r="S76" s="158">
        <v>0</v>
      </c>
      <c r="T76" s="158">
        <v>0</v>
      </c>
      <c r="U76" s="158">
        <v>0</v>
      </c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</row>
    <row r="77" spans="1:68" s="64" customFormat="1">
      <c r="A77" s="67">
        <v>3223</v>
      </c>
      <c r="B77" s="68" t="s">
        <v>37</v>
      </c>
      <c r="C77" s="126">
        <f t="shared" si="1"/>
        <v>62982.69</v>
      </c>
      <c r="D77" s="188">
        <v>0</v>
      </c>
      <c r="E77" s="188">
        <v>0</v>
      </c>
      <c r="F77" s="157">
        <v>44900</v>
      </c>
      <c r="G77" s="157">
        <f>G80+G82</f>
        <v>-8917.31</v>
      </c>
      <c r="H77" s="157">
        <v>0</v>
      </c>
      <c r="I77" s="200">
        <v>0</v>
      </c>
      <c r="J77" s="200">
        <v>0</v>
      </c>
      <c r="K77" s="218">
        <v>3000</v>
      </c>
      <c r="L77" s="218">
        <f>L78+L80+L82</f>
        <v>24000</v>
      </c>
      <c r="M77" s="158">
        <v>0</v>
      </c>
      <c r="N77" s="158">
        <v>0</v>
      </c>
      <c r="O77" s="158">
        <v>0</v>
      </c>
      <c r="P77" s="158">
        <v>0</v>
      </c>
      <c r="Q77" s="158">
        <v>0</v>
      </c>
      <c r="R77" s="158">
        <v>0</v>
      </c>
      <c r="S77" s="158">
        <v>0</v>
      </c>
      <c r="T77" s="158">
        <v>55900</v>
      </c>
      <c r="U77" s="158">
        <v>55900</v>
      </c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</row>
    <row r="78" spans="1:68">
      <c r="A78" s="69">
        <v>32231</v>
      </c>
      <c r="B78" s="70" t="s">
        <v>37</v>
      </c>
      <c r="C78" s="120">
        <f t="shared" si="1"/>
        <v>26900</v>
      </c>
      <c r="D78" s="189">
        <v>0</v>
      </c>
      <c r="E78" s="189">
        <v>0</v>
      </c>
      <c r="F78" s="159">
        <v>13900</v>
      </c>
      <c r="G78" s="159">
        <v>0</v>
      </c>
      <c r="H78" s="159">
        <v>0</v>
      </c>
      <c r="I78" s="212">
        <v>0</v>
      </c>
      <c r="J78" s="212">
        <v>0</v>
      </c>
      <c r="K78" s="219">
        <v>1000</v>
      </c>
      <c r="L78" s="219">
        <v>12000</v>
      </c>
      <c r="M78" s="140">
        <v>0</v>
      </c>
      <c r="N78" s="140">
        <v>0</v>
      </c>
      <c r="O78" s="140">
        <v>0</v>
      </c>
      <c r="P78" s="140">
        <v>0</v>
      </c>
      <c r="Q78" s="140">
        <v>0</v>
      </c>
      <c r="R78" s="140">
        <v>0</v>
      </c>
      <c r="S78" s="140">
        <v>0</v>
      </c>
      <c r="T78" s="161">
        <v>19900</v>
      </c>
      <c r="U78" s="161">
        <v>19900</v>
      </c>
    </row>
    <row r="79" spans="1:68">
      <c r="A79" s="69">
        <v>32232</v>
      </c>
      <c r="B79" s="70" t="s">
        <v>99</v>
      </c>
      <c r="C79" s="120">
        <f t="shared" si="1"/>
        <v>0</v>
      </c>
      <c r="D79" s="189">
        <v>0</v>
      </c>
      <c r="E79" s="189">
        <v>0</v>
      </c>
      <c r="F79" s="159">
        <v>0</v>
      </c>
      <c r="G79" s="159">
        <v>0</v>
      </c>
      <c r="H79" s="159">
        <v>0</v>
      </c>
      <c r="I79" s="212">
        <v>0</v>
      </c>
      <c r="J79" s="212">
        <v>0</v>
      </c>
      <c r="K79" s="219">
        <v>0</v>
      </c>
      <c r="L79" s="219">
        <v>0</v>
      </c>
      <c r="M79" s="140">
        <v>0</v>
      </c>
      <c r="N79" s="140">
        <v>0</v>
      </c>
      <c r="O79" s="140">
        <v>0</v>
      </c>
      <c r="P79" s="140">
        <v>0</v>
      </c>
      <c r="Q79" s="140">
        <v>0</v>
      </c>
      <c r="R79" s="140">
        <v>0</v>
      </c>
      <c r="S79" s="140">
        <v>0</v>
      </c>
      <c r="T79" s="161">
        <v>0</v>
      </c>
      <c r="U79" s="161">
        <v>0</v>
      </c>
    </row>
    <row r="80" spans="1:68">
      <c r="A80" s="69">
        <v>32233</v>
      </c>
      <c r="B80" s="70" t="s">
        <v>100</v>
      </c>
      <c r="C80" s="120">
        <f t="shared" si="1"/>
        <v>29334.75</v>
      </c>
      <c r="D80" s="189">
        <v>0</v>
      </c>
      <c r="E80" s="189">
        <v>0</v>
      </c>
      <c r="F80" s="159">
        <v>24000</v>
      </c>
      <c r="G80" s="159">
        <v>-6665.25</v>
      </c>
      <c r="H80" s="159">
        <v>0</v>
      </c>
      <c r="I80" s="212">
        <v>0</v>
      </c>
      <c r="J80" s="212">
        <v>0</v>
      </c>
      <c r="K80" s="219">
        <v>2000</v>
      </c>
      <c r="L80" s="219">
        <v>10000</v>
      </c>
      <c r="M80" s="140">
        <v>0</v>
      </c>
      <c r="N80" s="140">
        <v>0</v>
      </c>
      <c r="O80" s="140">
        <v>0</v>
      </c>
      <c r="P80" s="140">
        <v>0</v>
      </c>
      <c r="Q80" s="140">
        <v>0</v>
      </c>
      <c r="R80" s="140">
        <v>0</v>
      </c>
      <c r="S80" s="140">
        <v>0</v>
      </c>
      <c r="T80" s="161">
        <v>29000</v>
      </c>
      <c r="U80" s="161">
        <v>29000</v>
      </c>
    </row>
    <row r="81" spans="1:68">
      <c r="A81" s="69">
        <v>32234</v>
      </c>
      <c r="B81" s="70" t="s">
        <v>101</v>
      </c>
      <c r="C81" s="120">
        <f t="shared" si="1"/>
        <v>0</v>
      </c>
      <c r="D81" s="189">
        <v>0</v>
      </c>
      <c r="E81" s="189">
        <v>0</v>
      </c>
      <c r="F81" s="159">
        <v>0</v>
      </c>
      <c r="G81" s="159">
        <v>0</v>
      </c>
      <c r="H81" s="159">
        <v>0</v>
      </c>
      <c r="I81" s="212">
        <v>0</v>
      </c>
      <c r="J81" s="212">
        <v>0</v>
      </c>
      <c r="K81" s="219">
        <v>0</v>
      </c>
      <c r="L81" s="219">
        <v>0</v>
      </c>
      <c r="M81" s="140">
        <v>0</v>
      </c>
      <c r="N81" s="140">
        <v>0</v>
      </c>
      <c r="O81" s="140">
        <v>0</v>
      </c>
      <c r="P81" s="140">
        <v>0</v>
      </c>
      <c r="Q81" s="140">
        <v>0</v>
      </c>
      <c r="R81" s="140">
        <v>0</v>
      </c>
      <c r="S81" s="140">
        <v>0</v>
      </c>
      <c r="T81" s="161">
        <v>0</v>
      </c>
      <c r="U81" s="161">
        <v>0</v>
      </c>
    </row>
    <row r="82" spans="1:68" ht="36.75">
      <c r="A82" s="69">
        <v>32239</v>
      </c>
      <c r="B82" s="70" t="s">
        <v>102</v>
      </c>
      <c r="C82" s="120">
        <f t="shared" si="1"/>
        <v>6747.9400000000005</v>
      </c>
      <c r="D82" s="189">
        <v>0</v>
      </c>
      <c r="E82" s="189">
        <v>0</v>
      </c>
      <c r="F82" s="159">
        <v>7000</v>
      </c>
      <c r="G82" s="159">
        <v>-2252.06</v>
      </c>
      <c r="H82" s="159">
        <v>0</v>
      </c>
      <c r="I82" s="212">
        <v>0</v>
      </c>
      <c r="J82" s="212">
        <v>0</v>
      </c>
      <c r="K82" s="219">
        <v>0</v>
      </c>
      <c r="L82" s="219">
        <v>2000</v>
      </c>
      <c r="M82" s="140">
        <v>0</v>
      </c>
      <c r="N82" s="140">
        <v>0</v>
      </c>
      <c r="O82" s="140">
        <v>0</v>
      </c>
      <c r="P82" s="140">
        <v>0</v>
      </c>
      <c r="Q82" s="140">
        <v>0</v>
      </c>
      <c r="R82" s="140">
        <v>0</v>
      </c>
      <c r="S82" s="140">
        <v>0</v>
      </c>
      <c r="T82" s="161">
        <v>7000</v>
      </c>
      <c r="U82" s="161">
        <v>7000</v>
      </c>
    </row>
    <row r="83" spans="1:68" s="64" customFormat="1">
      <c r="A83" s="67">
        <v>3224</v>
      </c>
      <c r="B83" s="68" t="s">
        <v>38</v>
      </c>
      <c r="C83" s="126">
        <f t="shared" si="1"/>
        <v>14000</v>
      </c>
      <c r="D83" s="276">
        <v>0</v>
      </c>
      <c r="E83" s="276">
        <v>0</v>
      </c>
      <c r="F83" s="277">
        <v>4000</v>
      </c>
      <c r="G83" s="277">
        <v>0</v>
      </c>
      <c r="H83" s="277">
        <v>0</v>
      </c>
      <c r="I83" s="200">
        <v>0</v>
      </c>
      <c r="J83" s="200">
        <v>0</v>
      </c>
      <c r="K83" s="218">
        <v>8000</v>
      </c>
      <c r="L83" s="218">
        <f>L84+L85</f>
        <v>2000</v>
      </c>
      <c r="M83" s="158">
        <v>0</v>
      </c>
      <c r="N83" s="158">
        <v>0</v>
      </c>
      <c r="O83" s="158">
        <v>0</v>
      </c>
      <c r="P83" s="158">
        <v>0</v>
      </c>
      <c r="Q83" s="158">
        <v>0</v>
      </c>
      <c r="R83" s="158">
        <v>0</v>
      </c>
      <c r="S83" s="158">
        <v>0</v>
      </c>
      <c r="T83" s="158">
        <v>15000</v>
      </c>
      <c r="U83" s="158">
        <v>15000</v>
      </c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</row>
    <row r="84" spans="1:68" s="52" customFormat="1">
      <c r="A84" s="71">
        <v>32241</v>
      </c>
      <c r="B84" s="72" t="s">
        <v>105</v>
      </c>
      <c r="C84" s="120">
        <f t="shared" si="1"/>
        <v>2000</v>
      </c>
      <c r="D84" s="190">
        <v>0</v>
      </c>
      <c r="E84" s="190">
        <v>0</v>
      </c>
      <c r="F84" s="162">
        <v>0</v>
      </c>
      <c r="G84" s="162">
        <v>0</v>
      </c>
      <c r="H84" s="162">
        <v>0</v>
      </c>
      <c r="I84" s="208">
        <v>0</v>
      </c>
      <c r="J84" s="208">
        <v>0</v>
      </c>
      <c r="K84" s="219">
        <v>1000</v>
      </c>
      <c r="L84" s="219">
        <v>1000</v>
      </c>
      <c r="M84" s="163">
        <v>0</v>
      </c>
      <c r="N84" s="163">
        <v>0</v>
      </c>
      <c r="O84" s="163">
        <v>0</v>
      </c>
      <c r="P84" s="163">
        <v>0</v>
      </c>
      <c r="Q84" s="163">
        <v>0</v>
      </c>
      <c r="R84" s="163">
        <v>0</v>
      </c>
      <c r="S84" s="163">
        <v>0</v>
      </c>
      <c r="T84" s="161">
        <v>4000</v>
      </c>
      <c r="U84" s="161">
        <v>4000</v>
      </c>
    </row>
    <row r="85" spans="1:68" s="52" customFormat="1">
      <c r="A85" s="71">
        <v>32244</v>
      </c>
      <c r="B85" s="72" t="s">
        <v>106</v>
      </c>
      <c r="C85" s="120">
        <f t="shared" si="1"/>
        <v>12000</v>
      </c>
      <c r="D85" s="190">
        <v>0</v>
      </c>
      <c r="E85" s="190">
        <v>0</v>
      </c>
      <c r="F85" s="162">
        <v>4000</v>
      </c>
      <c r="G85" s="162">
        <v>0</v>
      </c>
      <c r="H85" s="162">
        <v>0</v>
      </c>
      <c r="I85" s="208">
        <v>0</v>
      </c>
      <c r="J85" s="208">
        <v>0</v>
      </c>
      <c r="K85" s="219">
        <v>7000</v>
      </c>
      <c r="L85" s="219">
        <v>1000</v>
      </c>
      <c r="M85" s="163">
        <v>0</v>
      </c>
      <c r="N85" s="163">
        <v>0</v>
      </c>
      <c r="O85" s="163">
        <v>0</v>
      </c>
      <c r="P85" s="163">
        <v>0</v>
      </c>
      <c r="Q85" s="163">
        <v>0</v>
      </c>
      <c r="R85" s="163">
        <v>0</v>
      </c>
      <c r="S85" s="163">
        <v>0</v>
      </c>
      <c r="T85" s="161">
        <v>11000</v>
      </c>
      <c r="U85" s="161">
        <v>11000</v>
      </c>
    </row>
    <row r="86" spans="1:68" s="64" customFormat="1">
      <c r="A86" s="67">
        <v>3225</v>
      </c>
      <c r="B86" s="68" t="s">
        <v>39</v>
      </c>
      <c r="C86" s="126">
        <f t="shared" si="1"/>
        <v>19272.580000000002</v>
      </c>
      <c r="D86" s="188">
        <v>0</v>
      </c>
      <c r="E86" s="188">
        <v>0</v>
      </c>
      <c r="F86" s="157">
        <v>3000</v>
      </c>
      <c r="G86" s="157">
        <f>G87</f>
        <v>13272.58</v>
      </c>
      <c r="H86" s="157">
        <v>0</v>
      </c>
      <c r="I86" s="200">
        <v>0</v>
      </c>
      <c r="J86" s="200">
        <v>0</v>
      </c>
      <c r="K86" s="218">
        <v>4000</v>
      </c>
      <c r="L86" s="218">
        <f>L87</f>
        <v>-1000</v>
      </c>
      <c r="M86" s="158">
        <v>0</v>
      </c>
      <c r="N86" s="158">
        <v>0</v>
      </c>
      <c r="O86" s="158">
        <v>0</v>
      </c>
      <c r="P86" s="158">
        <v>0</v>
      </c>
      <c r="Q86" s="158">
        <v>0</v>
      </c>
      <c r="R86" s="158">
        <v>0</v>
      </c>
      <c r="S86" s="158">
        <v>0</v>
      </c>
      <c r="T86" s="158">
        <v>12000</v>
      </c>
      <c r="U86" s="158">
        <v>12000</v>
      </c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  <c r="BF86" s="52"/>
      <c r="BG86" s="52"/>
      <c r="BH86" s="52"/>
      <c r="BI86" s="52"/>
      <c r="BJ86" s="52"/>
      <c r="BK86" s="52"/>
      <c r="BL86" s="52"/>
      <c r="BM86" s="52"/>
      <c r="BN86" s="52"/>
      <c r="BO86" s="52"/>
      <c r="BP86" s="52"/>
    </row>
    <row r="87" spans="1:68">
      <c r="A87" s="69">
        <v>32251</v>
      </c>
      <c r="B87" s="70" t="s">
        <v>39</v>
      </c>
      <c r="C87" s="120">
        <f t="shared" si="1"/>
        <v>19272.580000000002</v>
      </c>
      <c r="D87" s="189">
        <v>0</v>
      </c>
      <c r="E87" s="189">
        <v>0</v>
      </c>
      <c r="F87" s="159">
        <v>3000</v>
      </c>
      <c r="G87" s="159">
        <v>13272.58</v>
      </c>
      <c r="H87" s="159">
        <v>0</v>
      </c>
      <c r="I87" s="212">
        <v>0</v>
      </c>
      <c r="J87" s="212">
        <v>0</v>
      </c>
      <c r="K87" s="219">
        <v>4000</v>
      </c>
      <c r="L87" s="219">
        <v>-1000</v>
      </c>
      <c r="M87" s="140">
        <v>0</v>
      </c>
      <c r="N87" s="140">
        <v>0</v>
      </c>
      <c r="O87" s="140">
        <v>0</v>
      </c>
      <c r="P87" s="140">
        <v>0</v>
      </c>
      <c r="Q87" s="140">
        <v>0</v>
      </c>
      <c r="R87" s="140">
        <v>0</v>
      </c>
      <c r="S87" s="140">
        <v>0</v>
      </c>
      <c r="T87" s="161">
        <v>12000</v>
      </c>
      <c r="U87" s="161">
        <v>12000</v>
      </c>
    </row>
    <row r="88" spans="1:68" s="64" customFormat="1">
      <c r="A88" s="67">
        <v>3227</v>
      </c>
      <c r="B88" s="73" t="s">
        <v>61</v>
      </c>
      <c r="C88" s="126">
        <f t="shared" si="1"/>
        <v>0</v>
      </c>
      <c r="D88" s="188">
        <v>0</v>
      </c>
      <c r="E88" s="188">
        <v>0</v>
      </c>
      <c r="F88" s="157">
        <v>0</v>
      </c>
      <c r="G88" s="157">
        <v>0</v>
      </c>
      <c r="H88" s="157">
        <v>0</v>
      </c>
      <c r="I88" s="200">
        <v>0</v>
      </c>
      <c r="J88" s="200">
        <v>0</v>
      </c>
      <c r="K88" s="218">
        <v>1500</v>
      </c>
      <c r="L88" s="218">
        <f>L89</f>
        <v>-1500</v>
      </c>
      <c r="M88" s="158">
        <v>0</v>
      </c>
      <c r="N88" s="158">
        <v>0</v>
      </c>
      <c r="O88" s="158">
        <v>0</v>
      </c>
      <c r="P88" s="158">
        <v>0</v>
      </c>
      <c r="Q88" s="158">
        <v>0</v>
      </c>
      <c r="R88" s="158">
        <v>0</v>
      </c>
      <c r="S88" s="158">
        <v>0</v>
      </c>
      <c r="T88" s="158">
        <v>2000</v>
      </c>
      <c r="U88" s="158">
        <v>2000</v>
      </c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2"/>
    </row>
    <row r="89" spans="1:68" s="52" customFormat="1">
      <c r="A89" s="71">
        <v>32271</v>
      </c>
      <c r="B89" s="74" t="s">
        <v>61</v>
      </c>
      <c r="C89" s="120">
        <f t="shared" si="1"/>
        <v>0</v>
      </c>
      <c r="D89" s="190">
        <v>0</v>
      </c>
      <c r="E89" s="190">
        <v>0</v>
      </c>
      <c r="F89" s="162">
        <v>0</v>
      </c>
      <c r="G89" s="162">
        <v>0</v>
      </c>
      <c r="H89" s="162">
        <v>0</v>
      </c>
      <c r="I89" s="208">
        <v>0</v>
      </c>
      <c r="J89" s="208">
        <v>0</v>
      </c>
      <c r="K89" s="219">
        <v>1500</v>
      </c>
      <c r="L89" s="219">
        <v>-1500</v>
      </c>
      <c r="M89" s="163">
        <v>0</v>
      </c>
      <c r="N89" s="163">
        <v>0</v>
      </c>
      <c r="O89" s="163">
        <v>0</v>
      </c>
      <c r="P89" s="163">
        <v>0</v>
      </c>
      <c r="Q89" s="163">
        <v>0</v>
      </c>
      <c r="R89" s="163">
        <v>0</v>
      </c>
      <c r="S89" s="163">
        <v>0</v>
      </c>
      <c r="T89" s="161">
        <v>2000</v>
      </c>
      <c r="U89" s="161">
        <v>2000</v>
      </c>
    </row>
    <row r="90" spans="1:68" s="55" customFormat="1">
      <c r="A90" s="58">
        <v>323</v>
      </c>
      <c r="B90" s="58" t="s">
        <v>4</v>
      </c>
      <c r="C90" s="128">
        <f t="shared" si="1"/>
        <v>728337.51</v>
      </c>
      <c r="D90" s="199">
        <f>D118</f>
        <v>180000</v>
      </c>
      <c r="E90" s="199">
        <v>0</v>
      </c>
      <c r="F90" s="156">
        <v>110828.97</v>
      </c>
      <c r="G90" s="156">
        <f>G91+G105+G111+G124+G128</f>
        <v>-11580.010000000002</v>
      </c>
      <c r="H90" s="156">
        <v>165000</v>
      </c>
      <c r="I90" s="199">
        <v>0</v>
      </c>
      <c r="J90" s="199">
        <v>0</v>
      </c>
      <c r="K90" s="220">
        <v>208413.55</v>
      </c>
      <c r="L90" s="220">
        <f>L91+L97+L102+L105+L111+L116+L118+L124+L128</f>
        <v>67675</v>
      </c>
      <c r="M90" s="141">
        <v>0</v>
      </c>
      <c r="N90" s="141">
        <v>11000</v>
      </c>
      <c r="O90" s="141">
        <f>O91+O102+O128</f>
        <v>-4000</v>
      </c>
      <c r="P90" s="141">
        <v>1000</v>
      </c>
      <c r="Q90" s="141">
        <v>0</v>
      </c>
      <c r="R90" s="141">
        <v>0</v>
      </c>
      <c r="S90" s="141">
        <v>0</v>
      </c>
      <c r="T90" s="141">
        <v>727400</v>
      </c>
      <c r="U90" s="141">
        <v>727400</v>
      </c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/>
      <c r="BO90" s="56"/>
      <c r="BP90" s="56"/>
    </row>
    <row r="91" spans="1:68" s="64" customFormat="1">
      <c r="A91" s="67">
        <v>3231</v>
      </c>
      <c r="B91" s="67" t="s">
        <v>40</v>
      </c>
      <c r="C91" s="180">
        <f t="shared" si="1"/>
        <v>66552.899999999994</v>
      </c>
      <c r="D91" s="188">
        <v>0</v>
      </c>
      <c r="E91" s="188">
        <v>0</v>
      </c>
      <c r="F91" s="157">
        <v>25000</v>
      </c>
      <c r="G91" s="157">
        <f>G94</f>
        <v>-2447.1</v>
      </c>
      <c r="H91" s="157">
        <v>0</v>
      </c>
      <c r="I91" s="200">
        <v>0</v>
      </c>
      <c r="J91" s="200">
        <v>0</v>
      </c>
      <c r="K91" s="218">
        <v>24000</v>
      </c>
      <c r="L91" s="218">
        <f>L92+L94+L95+L96</f>
        <v>13000</v>
      </c>
      <c r="M91" s="158">
        <v>0</v>
      </c>
      <c r="N91" s="158">
        <v>0</v>
      </c>
      <c r="O91" s="158">
        <f>O96</f>
        <v>7000</v>
      </c>
      <c r="P91" s="158">
        <v>0</v>
      </c>
      <c r="Q91" s="158">
        <v>0</v>
      </c>
      <c r="R91" s="158">
        <v>0</v>
      </c>
      <c r="S91" s="158">
        <v>0</v>
      </c>
      <c r="T91" s="158">
        <v>71000</v>
      </c>
      <c r="U91" s="158">
        <v>71000</v>
      </c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</row>
    <row r="92" spans="1:68">
      <c r="A92" s="69">
        <v>32311</v>
      </c>
      <c r="B92" s="69" t="s">
        <v>103</v>
      </c>
      <c r="C92" s="120">
        <f t="shared" si="1"/>
        <v>30000</v>
      </c>
      <c r="D92" s="189">
        <v>0</v>
      </c>
      <c r="E92" s="189">
        <v>0</v>
      </c>
      <c r="F92" s="159">
        <v>18000</v>
      </c>
      <c r="G92" s="159">
        <v>0</v>
      </c>
      <c r="H92" s="159">
        <v>0</v>
      </c>
      <c r="I92" s="212">
        <v>0</v>
      </c>
      <c r="J92" s="212">
        <v>0</v>
      </c>
      <c r="K92" s="219">
        <v>3000</v>
      </c>
      <c r="L92" s="219">
        <v>9000</v>
      </c>
      <c r="M92" s="140">
        <v>0</v>
      </c>
      <c r="N92" s="140">
        <v>0</v>
      </c>
      <c r="O92" s="140">
        <v>0</v>
      </c>
      <c r="P92" s="140">
        <v>0</v>
      </c>
      <c r="Q92" s="140">
        <v>0</v>
      </c>
      <c r="R92" s="140">
        <v>0</v>
      </c>
      <c r="S92" s="140">
        <v>0</v>
      </c>
      <c r="T92" s="161">
        <v>21000</v>
      </c>
      <c r="U92" s="161">
        <v>21000</v>
      </c>
    </row>
    <row r="93" spans="1:68">
      <c r="A93" s="69">
        <v>32312</v>
      </c>
      <c r="B93" s="69" t="s">
        <v>149</v>
      </c>
      <c r="C93" s="120">
        <f t="shared" si="1"/>
        <v>0</v>
      </c>
      <c r="D93" s="189">
        <v>0</v>
      </c>
      <c r="E93" s="189">
        <v>0</v>
      </c>
      <c r="F93" s="159">
        <v>0</v>
      </c>
      <c r="G93" s="159">
        <v>0</v>
      </c>
      <c r="H93" s="159">
        <v>0</v>
      </c>
      <c r="I93" s="212">
        <v>0</v>
      </c>
      <c r="J93" s="212">
        <v>0</v>
      </c>
      <c r="K93" s="219">
        <v>0</v>
      </c>
      <c r="L93" s="219">
        <v>0</v>
      </c>
      <c r="M93" s="140">
        <v>0</v>
      </c>
      <c r="N93" s="140">
        <v>0</v>
      </c>
      <c r="O93" s="140">
        <v>0</v>
      </c>
      <c r="P93" s="140">
        <v>0</v>
      </c>
      <c r="Q93" s="140">
        <v>0</v>
      </c>
      <c r="R93" s="140">
        <v>0</v>
      </c>
      <c r="S93" s="140">
        <v>0</v>
      </c>
      <c r="T93" s="161">
        <v>0</v>
      </c>
      <c r="U93" s="161">
        <v>0</v>
      </c>
    </row>
    <row r="94" spans="1:68">
      <c r="A94" s="69">
        <v>32313</v>
      </c>
      <c r="B94" s="69" t="s">
        <v>104</v>
      </c>
      <c r="C94" s="120">
        <f t="shared" si="1"/>
        <v>8552.9</v>
      </c>
      <c r="D94" s="189">
        <v>0</v>
      </c>
      <c r="E94" s="189">
        <v>0</v>
      </c>
      <c r="F94" s="159">
        <v>7000</v>
      </c>
      <c r="G94" s="159">
        <v>-2447.1</v>
      </c>
      <c r="H94" s="159">
        <v>0</v>
      </c>
      <c r="I94" s="212">
        <v>0</v>
      </c>
      <c r="J94" s="212">
        <v>0</v>
      </c>
      <c r="K94" s="219">
        <v>3000</v>
      </c>
      <c r="L94" s="219">
        <v>1000</v>
      </c>
      <c r="M94" s="140">
        <v>0</v>
      </c>
      <c r="N94" s="140">
        <v>0</v>
      </c>
      <c r="O94" s="140">
        <v>0</v>
      </c>
      <c r="P94" s="140">
        <v>0</v>
      </c>
      <c r="Q94" s="140">
        <v>0</v>
      </c>
      <c r="R94" s="140">
        <v>0</v>
      </c>
      <c r="S94" s="140">
        <v>0</v>
      </c>
      <c r="T94" s="161">
        <v>10000</v>
      </c>
      <c r="U94" s="161">
        <v>10000</v>
      </c>
    </row>
    <row r="95" spans="1:68">
      <c r="A95" s="69">
        <v>32314</v>
      </c>
      <c r="B95" s="69" t="s">
        <v>148</v>
      </c>
      <c r="C95" s="120">
        <f t="shared" si="1"/>
        <v>5000</v>
      </c>
      <c r="D95" s="189">
        <v>0</v>
      </c>
      <c r="E95" s="189">
        <v>0</v>
      </c>
      <c r="F95" s="159">
        <v>0</v>
      </c>
      <c r="G95" s="159">
        <v>0</v>
      </c>
      <c r="H95" s="159">
        <v>0</v>
      </c>
      <c r="I95" s="212">
        <v>0</v>
      </c>
      <c r="J95" s="212">
        <v>0</v>
      </c>
      <c r="K95" s="219">
        <v>5000</v>
      </c>
      <c r="L95" s="219">
        <v>0</v>
      </c>
      <c r="M95" s="140">
        <v>0</v>
      </c>
      <c r="N95" s="140">
        <v>0</v>
      </c>
      <c r="O95" s="140">
        <v>0</v>
      </c>
      <c r="P95" s="140">
        <v>0</v>
      </c>
      <c r="Q95" s="140">
        <v>0</v>
      </c>
      <c r="R95" s="140">
        <v>0</v>
      </c>
      <c r="S95" s="140">
        <v>0</v>
      </c>
      <c r="T95" s="161">
        <v>10000</v>
      </c>
      <c r="U95" s="161">
        <v>10000</v>
      </c>
    </row>
    <row r="96" spans="1:68">
      <c r="A96" s="69">
        <v>32319</v>
      </c>
      <c r="B96" s="69" t="s">
        <v>147</v>
      </c>
      <c r="C96" s="120">
        <f t="shared" si="1"/>
        <v>23000</v>
      </c>
      <c r="D96" s="189">
        <v>0</v>
      </c>
      <c r="E96" s="189">
        <v>0</v>
      </c>
      <c r="F96" s="159">
        <v>0</v>
      </c>
      <c r="G96" s="159">
        <v>0</v>
      </c>
      <c r="H96" s="159">
        <v>0</v>
      </c>
      <c r="I96" s="212">
        <v>0</v>
      </c>
      <c r="J96" s="212">
        <v>0</v>
      </c>
      <c r="K96" s="219">
        <v>13000</v>
      </c>
      <c r="L96" s="219">
        <v>3000</v>
      </c>
      <c r="M96" s="140">
        <v>0</v>
      </c>
      <c r="N96" s="140">
        <v>0</v>
      </c>
      <c r="O96" s="140">
        <v>7000</v>
      </c>
      <c r="P96" s="140">
        <v>0</v>
      </c>
      <c r="Q96" s="140">
        <v>0</v>
      </c>
      <c r="R96" s="140">
        <v>0</v>
      </c>
      <c r="S96" s="140">
        <v>0</v>
      </c>
      <c r="T96" s="161">
        <v>30000</v>
      </c>
      <c r="U96" s="161">
        <v>30000</v>
      </c>
    </row>
    <row r="97" spans="1:68" s="64" customFormat="1">
      <c r="A97" s="67">
        <v>3232</v>
      </c>
      <c r="B97" s="67" t="s">
        <v>41</v>
      </c>
      <c r="C97" s="126">
        <f t="shared" si="1"/>
        <v>100160</v>
      </c>
      <c r="D97" s="188">
        <v>0</v>
      </c>
      <c r="E97" s="188">
        <v>0</v>
      </c>
      <c r="F97" s="277">
        <v>28000</v>
      </c>
      <c r="G97" s="277">
        <v>0</v>
      </c>
      <c r="H97" s="277">
        <v>0</v>
      </c>
      <c r="I97" s="200">
        <v>0</v>
      </c>
      <c r="J97" s="200">
        <v>0</v>
      </c>
      <c r="K97" s="218">
        <v>42000</v>
      </c>
      <c r="L97" s="218">
        <f>L98+L99+L100+L101</f>
        <v>30160</v>
      </c>
      <c r="M97" s="158">
        <v>0</v>
      </c>
      <c r="N97" s="158">
        <v>0</v>
      </c>
      <c r="O97" s="158">
        <v>0</v>
      </c>
      <c r="P97" s="158">
        <v>0</v>
      </c>
      <c r="Q97" s="158">
        <v>0</v>
      </c>
      <c r="R97" s="158">
        <v>0</v>
      </c>
      <c r="S97" s="158">
        <v>0</v>
      </c>
      <c r="T97" s="158">
        <v>66000</v>
      </c>
      <c r="U97" s="158">
        <v>66000</v>
      </c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</row>
    <row r="98" spans="1:68" s="52" customFormat="1">
      <c r="A98" s="71">
        <v>32321</v>
      </c>
      <c r="B98" s="71" t="s">
        <v>109</v>
      </c>
      <c r="C98" s="120">
        <f t="shared" si="1"/>
        <v>5000</v>
      </c>
      <c r="D98" s="190">
        <v>0</v>
      </c>
      <c r="E98" s="190">
        <v>0</v>
      </c>
      <c r="F98" s="162">
        <v>0</v>
      </c>
      <c r="G98" s="162">
        <v>0</v>
      </c>
      <c r="H98" s="162">
        <v>0</v>
      </c>
      <c r="I98" s="208">
        <v>0</v>
      </c>
      <c r="J98" s="208">
        <v>0</v>
      </c>
      <c r="K98" s="219">
        <v>2000</v>
      </c>
      <c r="L98" s="219">
        <v>3000</v>
      </c>
      <c r="M98" s="163">
        <v>0</v>
      </c>
      <c r="N98" s="163">
        <v>0</v>
      </c>
      <c r="O98" s="163">
        <v>0</v>
      </c>
      <c r="P98" s="163">
        <v>0</v>
      </c>
      <c r="Q98" s="163">
        <v>0</v>
      </c>
      <c r="R98" s="163">
        <v>0</v>
      </c>
      <c r="S98" s="163">
        <v>0</v>
      </c>
      <c r="T98" s="161">
        <v>2000</v>
      </c>
      <c r="U98" s="161">
        <v>2000</v>
      </c>
    </row>
    <row r="99" spans="1:68" s="52" customFormat="1">
      <c r="A99" s="71">
        <v>32322</v>
      </c>
      <c r="B99" s="71" t="s">
        <v>110</v>
      </c>
      <c r="C99" s="120">
        <f t="shared" si="1"/>
        <v>24000</v>
      </c>
      <c r="D99" s="190">
        <v>0</v>
      </c>
      <c r="E99" s="190">
        <v>0</v>
      </c>
      <c r="F99" s="162">
        <v>16000</v>
      </c>
      <c r="G99" s="162">
        <v>0</v>
      </c>
      <c r="H99" s="162">
        <v>0</v>
      </c>
      <c r="I99" s="208">
        <v>0</v>
      </c>
      <c r="J99" s="208">
        <v>0</v>
      </c>
      <c r="K99" s="219">
        <v>18000</v>
      </c>
      <c r="L99" s="219">
        <v>-10000</v>
      </c>
      <c r="M99" s="163">
        <v>0</v>
      </c>
      <c r="N99" s="163">
        <v>0</v>
      </c>
      <c r="O99" s="163">
        <v>0</v>
      </c>
      <c r="P99" s="163">
        <v>0</v>
      </c>
      <c r="Q99" s="163">
        <v>0</v>
      </c>
      <c r="R99" s="163">
        <v>0</v>
      </c>
      <c r="S99" s="163">
        <v>0</v>
      </c>
      <c r="T99" s="161">
        <v>38000</v>
      </c>
      <c r="U99" s="161">
        <v>38000</v>
      </c>
    </row>
    <row r="100" spans="1:68" s="52" customFormat="1">
      <c r="A100" s="71">
        <v>32323</v>
      </c>
      <c r="B100" s="71" t="s">
        <v>111</v>
      </c>
      <c r="C100" s="120">
        <f t="shared" si="1"/>
        <v>4160</v>
      </c>
      <c r="D100" s="190">
        <v>0</v>
      </c>
      <c r="E100" s="190">
        <v>0</v>
      </c>
      <c r="F100" s="162">
        <v>0</v>
      </c>
      <c r="G100" s="162">
        <v>0</v>
      </c>
      <c r="H100" s="162">
        <v>0</v>
      </c>
      <c r="I100" s="208">
        <v>0</v>
      </c>
      <c r="J100" s="208">
        <v>0</v>
      </c>
      <c r="K100" s="219">
        <v>4000</v>
      </c>
      <c r="L100" s="219">
        <v>160</v>
      </c>
      <c r="M100" s="163">
        <v>0</v>
      </c>
      <c r="N100" s="163">
        <v>0</v>
      </c>
      <c r="O100" s="163">
        <v>0</v>
      </c>
      <c r="P100" s="163">
        <v>0</v>
      </c>
      <c r="Q100" s="163">
        <v>0</v>
      </c>
      <c r="R100" s="163">
        <v>0</v>
      </c>
      <c r="S100" s="163">
        <v>0</v>
      </c>
      <c r="T100" s="161">
        <v>0</v>
      </c>
      <c r="U100" s="161">
        <v>0</v>
      </c>
    </row>
    <row r="101" spans="1:68" s="52" customFormat="1">
      <c r="A101" s="71">
        <v>32329</v>
      </c>
      <c r="B101" s="71" t="s">
        <v>152</v>
      </c>
      <c r="C101" s="120">
        <f t="shared" si="1"/>
        <v>67000</v>
      </c>
      <c r="D101" s="190">
        <v>0</v>
      </c>
      <c r="E101" s="190">
        <v>0</v>
      </c>
      <c r="F101" s="162">
        <v>12000</v>
      </c>
      <c r="G101" s="162">
        <v>0</v>
      </c>
      <c r="H101" s="162">
        <v>0</v>
      </c>
      <c r="I101" s="208">
        <v>0</v>
      </c>
      <c r="J101" s="208">
        <v>0</v>
      </c>
      <c r="K101" s="219">
        <v>18000</v>
      </c>
      <c r="L101" s="219">
        <v>37000</v>
      </c>
      <c r="M101" s="163">
        <v>0</v>
      </c>
      <c r="N101" s="163">
        <v>0</v>
      </c>
      <c r="O101" s="163">
        <v>0</v>
      </c>
      <c r="P101" s="163">
        <v>0</v>
      </c>
      <c r="Q101" s="163">
        <v>0</v>
      </c>
      <c r="R101" s="163">
        <v>0</v>
      </c>
      <c r="S101" s="163">
        <v>0</v>
      </c>
      <c r="T101" s="161">
        <v>26000</v>
      </c>
      <c r="U101" s="161">
        <v>26000</v>
      </c>
    </row>
    <row r="102" spans="1:68" s="64" customFormat="1">
      <c r="A102" s="67">
        <v>3233</v>
      </c>
      <c r="B102" s="67" t="s">
        <v>42</v>
      </c>
      <c r="C102" s="126">
        <f t="shared" si="1"/>
        <v>14000</v>
      </c>
      <c r="D102" s="188">
        <v>0</v>
      </c>
      <c r="E102" s="188">
        <v>0</v>
      </c>
      <c r="F102" s="157">
        <v>5000</v>
      </c>
      <c r="G102" s="157">
        <v>0</v>
      </c>
      <c r="H102" s="157">
        <v>0</v>
      </c>
      <c r="I102" s="200">
        <v>0</v>
      </c>
      <c r="J102" s="200">
        <v>0</v>
      </c>
      <c r="K102" s="218">
        <v>11000</v>
      </c>
      <c r="L102" s="218">
        <f>L103+L104</f>
        <v>-2000</v>
      </c>
      <c r="M102" s="158">
        <v>0</v>
      </c>
      <c r="N102" s="158">
        <v>6000</v>
      </c>
      <c r="O102" s="158">
        <f>O104</f>
        <v>-6000</v>
      </c>
      <c r="P102" s="158">
        <v>0</v>
      </c>
      <c r="Q102" s="158">
        <v>0</v>
      </c>
      <c r="R102" s="158">
        <v>0</v>
      </c>
      <c r="S102" s="158">
        <v>0</v>
      </c>
      <c r="T102" s="158">
        <v>20000</v>
      </c>
      <c r="U102" s="158">
        <v>20000</v>
      </c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</row>
    <row r="103" spans="1:68">
      <c r="A103" s="69">
        <v>32332</v>
      </c>
      <c r="B103" s="69" t="s">
        <v>107</v>
      </c>
      <c r="C103" s="120">
        <f t="shared" si="1"/>
        <v>3000</v>
      </c>
      <c r="D103" s="189">
        <v>0</v>
      </c>
      <c r="E103" s="189">
        <v>0</v>
      </c>
      <c r="F103" s="159">
        <v>0</v>
      </c>
      <c r="G103" s="159">
        <v>0</v>
      </c>
      <c r="H103" s="159">
        <v>0</v>
      </c>
      <c r="I103" s="212">
        <v>0</v>
      </c>
      <c r="J103" s="212">
        <v>0</v>
      </c>
      <c r="K103" s="219">
        <v>5000</v>
      </c>
      <c r="L103" s="219">
        <v>-2000</v>
      </c>
      <c r="M103" s="140">
        <v>0</v>
      </c>
      <c r="N103" s="140">
        <v>0</v>
      </c>
      <c r="O103" s="140">
        <v>0</v>
      </c>
      <c r="P103" s="140">
        <v>0</v>
      </c>
      <c r="Q103" s="140">
        <v>0</v>
      </c>
      <c r="R103" s="140">
        <v>0</v>
      </c>
      <c r="S103" s="140">
        <v>0</v>
      </c>
      <c r="T103" s="161">
        <v>4000</v>
      </c>
      <c r="U103" s="161">
        <v>4000</v>
      </c>
    </row>
    <row r="104" spans="1:68">
      <c r="A104" s="69">
        <v>32339</v>
      </c>
      <c r="B104" s="69" t="s">
        <v>108</v>
      </c>
      <c r="C104" s="120">
        <f t="shared" si="1"/>
        <v>11000</v>
      </c>
      <c r="D104" s="189">
        <v>0</v>
      </c>
      <c r="E104" s="189">
        <v>0</v>
      </c>
      <c r="F104" s="159">
        <v>5000</v>
      </c>
      <c r="G104" s="159">
        <v>0</v>
      </c>
      <c r="H104" s="159">
        <v>0</v>
      </c>
      <c r="I104" s="212">
        <v>0</v>
      </c>
      <c r="J104" s="212">
        <v>0</v>
      </c>
      <c r="K104" s="219">
        <v>6000</v>
      </c>
      <c r="L104" s="219">
        <v>0</v>
      </c>
      <c r="M104" s="140">
        <v>0</v>
      </c>
      <c r="N104" s="140">
        <v>6000</v>
      </c>
      <c r="O104" s="140">
        <v>-6000</v>
      </c>
      <c r="P104" s="140">
        <v>0</v>
      </c>
      <c r="Q104" s="140">
        <v>0</v>
      </c>
      <c r="R104" s="140">
        <v>0</v>
      </c>
      <c r="S104" s="140">
        <v>0</v>
      </c>
      <c r="T104" s="161">
        <v>16000</v>
      </c>
      <c r="U104" s="161">
        <v>16000</v>
      </c>
    </row>
    <row r="105" spans="1:68" s="64" customFormat="1">
      <c r="A105" s="67">
        <v>3234</v>
      </c>
      <c r="B105" s="67" t="s">
        <v>43</v>
      </c>
      <c r="C105" s="126">
        <f t="shared" si="1"/>
        <v>16317.93</v>
      </c>
      <c r="D105" s="188">
        <v>0</v>
      </c>
      <c r="E105" s="188">
        <v>0</v>
      </c>
      <c r="F105" s="157">
        <v>11600</v>
      </c>
      <c r="G105" s="157">
        <f>G106+G107+G108+G109+G110</f>
        <v>-2782.07</v>
      </c>
      <c r="H105" s="157">
        <v>0</v>
      </c>
      <c r="I105" s="200">
        <v>0</v>
      </c>
      <c r="J105" s="200">
        <v>0</v>
      </c>
      <c r="K105" s="218">
        <v>4500</v>
      </c>
      <c r="L105" s="218">
        <f>L106+L107+L108+L109+L110</f>
        <v>3000</v>
      </c>
      <c r="M105" s="158">
        <v>0</v>
      </c>
      <c r="N105" s="158">
        <v>0</v>
      </c>
      <c r="O105" s="158">
        <v>0</v>
      </c>
      <c r="P105" s="158">
        <v>0</v>
      </c>
      <c r="Q105" s="158">
        <v>0</v>
      </c>
      <c r="R105" s="158">
        <v>0</v>
      </c>
      <c r="S105" s="158">
        <v>0</v>
      </c>
      <c r="T105" s="158">
        <v>15400</v>
      </c>
      <c r="U105" s="158">
        <v>15400</v>
      </c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  <c r="BK105" s="52"/>
      <c r="BL105" s="52"/>
      <c r="BM105" s="52"/>
      <c r="BN105" s="52"/>
      <c r="BO105" s="52"/>
      <c r="BP105" s="52"/>
    </row>
    <row r="106" spans="1:68" s="52" customFormat="1">
      <c r="A106" s="71">
        <v>32341</v>
      </c>
      <c r="B106" s="71" t="s">
        <v>112</v>
      </c>
      <c r="C106" s="120">
        <f t="shared" ref="C106:C137" si="2">D106+E106+F106+G106+H106+I106+J106+K106+L106+M106+N106+O106+P106+Q106++R106+S106</f>
        <v>7537.3899999999994</v>
      </c>
      <c r="D106" s="190">
        <v>0</v>
      </c>
      <c r="E106" s="190">
        <v>0</v>
      </c>
      <c r="F106" s="162">
        <v>4000</v>
      </c>
      <c r="G106" s="162">
        <v>-462.61</v>
      </c>
      <c r="H106" s="162">
        <v>0</v>
      </c>
      <c r="I106" s="208">
        <v>0</v>
      </c>
      <c r="J106" s="208">
        <v>0</v>
      </c>
      <c r="K106" s="219">
        <v>1000</v>
      </c>
      <c r="L106" s="219">
        <v>3000</v>
      </c>
      <c r="M106" s="163">
        <v>0</v>
      </c>
      <c r="N106" s="163">
        <v>0</v>
      </c>
      <c r="O106" s="163">
        <v>0</v>
      </c>
      <c r="P106" s="163">
        <v>0</v>
      </c>
      <c r="Q106" s="163">
        <v>0</v>
      </c>
      <c r="R106" s="163">
        <v>0</v>
      </c>
      <c r="S106" s="163">
        <v>0</v>
      </c>
      <c r="T106" s="161">
        <v>6000</v>
      </c>
      <c r="U106" s="161">
        <v>6000</v>
      </c>
    </row>
    <row r="107" spans="1:68" s="52" customFormat="1">
      <c r="A107" s="71">
        <v>32342</v>
      </c>
      <c r="B107" s="71" t="s">
        <v>113</v>
      </c>
      <c r="C107" s="120">
        <f t="shared" si="2"/>
        <v>4412</v>
      </c>
      <c r="D107" s="190">
        <v>0</v>
      </c>
      <c r="E107" s="190">
        <v>0</v>
      </c>
      <c r="F107" s="162">
        <v>3200</v>
      </c>
      <c r="G107" s="162">
        <v>-288</v>
      </c>
      <c r="H107" s="162">
        <v>0</v>
      </c>
      <c r="I107" s="208">
        <v>0</v>
      </c>
      <c r="J107" s="208">
        <v>0</v>
      </c>
      <c r="K107" s="219">
        <v>500</v>
      </c>
      <c r="L107" s="219">
        <v>1000</v>
      </c>
      <c r="M107" s="163">
        <v>0</v>
      </c>
      <c r="N107" s="163">
        <v>0</v>
      </c>
      <c r="O107" s="163">
        <v>0</v>
      </c>
      <c r="P107" s="163">
        <v>0</v>
      </c>
      <c r="Q107" s="163">
        <v>0</v>
      </c>
      <c r="R107" s="163">
        <v>0</v>
      </c>
      <c r="S107" s="163">
        <v>0</v>
      </c>
      <c r="T107" s="161">
        <v>3000</v>
      </c>
      <c r="U107" s="161">
        <v>3000</v>
      </c>
    </row>
    <row r="108" spans="1:68" s="52" customFormat="1">
      <c r="A108" s="71">
        <v>32343</v>
      </c>
      <c r="B108" s="71" t="s">
        <v>114</v>
      </c>
      <c r="C108" s="120">
        <f t="shared" si="2"/>
        <v>0</v>
      </c>
      <c r="D108" s="190">
        <v>0</v>
      </c>
      <c r="E108" s="190">
        <v>0</v>
      </c>
      <c r="F108" s="162">
        <v>0</v>
      </c>
      <c r="G108" s="162">
        <v>0</v>
      </c>
      <c r="H108" s="162">
        <v>0</v>
      </c>
      <c r="I108" s="208">
        <v>0</v>
      </c>
      <c r="J108" s="208">
        <v>0</v>
      </c>
      <c r="K108" s="219">
        <v>2000</v>
      </c>
      <c r="L108" s="219">
        <v>-2000</v>
      </c>
      <c r="M108" s="163">
        <v>0</v>
      </c>
      <c r="N108" s="163">
        <v>0</v>
      </c>
      <c r="O108" s="163">
        <v>0</v>
      </c>
      <c r="P108" s="163">
        <v>0</v>
      </c>
      <c r="Q108" s="163">
        <v>0</v>
      </c>
      <c r="R108" s="163">
        <v>0</v>
      </c>
      <c r="S108" s="163">
        <v>0</v>
      </c>
      <c r="T108" s="161">
        <v>2000</v>
      </c>
      <c r="U108" s="161">
        <v>2000</v>
      </c>
    </row>
    <row r="109" spans="1:68" s="52" customFormat="1">
      <c r="A109" s="71">
        <v>32344</v>
      </c>
      <c r="B109" s="71" t="s">
        <v>115</v>
      </c>
      <c r="C109" s="120">
        <f t="shared" si="2"/>
        <v>1655.02</v>
      </c>
      <c r="D109" s="190">
        <v>0</v>
      </c>
      <c r="E109" s="190">
        <v>0</v>
      </c>
      <c r="F109" s="162">
        <v>1900</v>
      </c>
      <c r="G109" s="162">
        <v>-1244.98</v>
      </c>
      <c r="H109" s="162">
        <v>0</v>
      </c>
      <c r="I109" s="208">
        <v>0</v>
      </c>
      <c r="J109" s="208">
        <v>0</v>
      </c>
      <c r="K109" s="219">
        <v>500</v>
      </c>
      <c r="L109" s="219">
        <v>500</v>
      </c>
      <c r="M109" s="163">
        <v>0</v>
      </c>
      <c r="N109" s="163">
        <v>0</v>
      </c>
      <c r="O109" s="163">
        <v>0</v>
      </c>
      <c r="P109" s="163">
        <v>0</v>
      </c>
      <c r="Q109" s="163">
        <v>0</v>
      </c>
      <c r="R109" s="163">
        <v>0</v>
      </c>
      <c r="S109" s="163">
        <v>0</v>
      </c>
      <c r="T109" s="161">
        <v>1400</v>
      </c>
      <c r="U109" s="161">
        <v>1400</v>
      </c>
    </row>
    <row r="110" spans="1:68" s="52" customFormat="1">
      <c r="A110" s="71">
        <v>32349</v>
      </c>
      <c r="B110" s="71" t="s">
        <v>116</v>
      </c>
      <c r="C110" s="120">
        <f t="shared" si="2"/>
        <v>2713.52</v>
      </c>
      <c r="D110" s="190">
        <v>0</v>
      </c>
      <c r="E110" s="190">
        <v>0</v>
      </c>
      <c r="F110" s="162">
        <v>2500</v>
      </c>
      <c r="G110" s="162">
        <v>-786.48</v>
      </c>
      <c r="H110" s="162">
        <v>0</v>
      </c>
      <c r="I110" s="208">
        <v>0</v>
      </c>
      <c r="J110" s="208">
        <v>0</v>
      </c>
      <c r="K110" s="219">
        <v>500</v>
      </c>
      <c r="L110" s="219">
        <v>500</v>
      </c>
      <c r="M110" s="163">
        <v>0</v>
      </c>
      <c r="N110" s="163">
        <v>0</v>
      </c>
      <c r="O110" s="163">
        <v>0</v>
      </c>
      <c r="P110" s="163">
        <v>0</v>
      </c>
      <c r="Q110" s="163">
        <v>0</v>
      </c>
      <c r="R110" s="163">
        <v>0</v>
      </c>
      <c r="S110" s="163">
        <v>0</v>
      </c>
      <c r="T110" s="161">
        <v>3000</v>
      </c>
      <c r="U110" s="161">
        <v>3000</v>
      </c>
    </row>
    <row r="111" spans="1:68" s="64" customFormat="1">
      <c r="A111" s="67">
        <v>3235</v>
      </c>
      <c r="B111" s="67" t="s">
        <v>64</v>
      </c>
      <c r="C111" s="126">
        <f t="shared" si="2"/>
        <v>211661.68</v>
      </c>
      <c r="D111" s="188">
        <v>0</v>
      </c>
      <c r="E111" s="188">
        <v>0</v>
      </c>
      <c r="F111" s="157">
        <v>18078.97</v>
      </c>
      <c r="G111" s="157">
        <f>G114</f>
        <v>-10330.84</v>
      </c>
      <c r="H111" s="157">
        <v>165000</v>
      </c>
      <c r="I111" s="200">
        <v>0</v>
      </c>
      <c r="J111" s="200">
        <v>0</v>
      </c>
      <c r="K111" s="218">
        <v>29913.55</v>
      </c>
      <c r="L111" s="218">
        <f>L112+L113+L114+L115</f>
        <v>9000</v>
      </c>
      <c r="M111" s="158">
        <v>0</v>
      </c>
      <c r="N111" s="158">
        <v>0</v>
      </c>
      <c r="O111" s="158">
        <v>0</v>
      </c>
      <c r="P111" s="158">
        <v>0</v>
      </c>
      <c r="Q111" s="158">
        <v>0</v>
      </c>
      <c r="R111" s="158">
        <v>0</v>
      </c>
      <c r="S111" s="158">
        <v>0</v>
      </c>
      <c r="T111" s="158">
        <v>203000</v>
      </c>
      <c r="U111" s="158">
        <v>203000</v>
      </c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</row>
    <row r="112" spans="1:68">
      <c r="A112" s="69">
        <v>32352</v>
      </c>
      <c r="B112" s="69" t="s">
        <v>117</v>
      </c>
      <c r="C112" s="120">
        <f t="shared" si="2"/>
        <v>172000</v>
      </c>
      <c r="D112" s="189">
        <v>0</v>
      </c>
      <c r="E112" s="189">
        <v>0</v>
      </c>
      <c r="F112" s="159">
        <v>0</v>
      </c>
      <c r="G112" s="159">
        <v>0</v>
      </c>
      <c r="H112" s="159">
        <v>165000</v>
      </c>
      <c r="I112" s="212">
        <v>0</v>
      </c>
      <c r="J112" s="212">
        <v>0</v>
      </c>
      <c r="K112" s="219">
        <v>4000</v>
      </c>
      <c r="L112" s="219">
        <v>3000</v>
      </c>
      <c r="M112" s="140">
        <v>0</v>
      </c>
      <c r="N112" s="140">
        <v>0</v>
      </c>
      <c r="O112" s="140">
        <v>0</v>
      </c>
      <c r="P112" s="140">
        <v>0</v>
      </c>
      <c r="Q112" s="140">
        <v>0</v>
      </c>
      <c r="R112" s="140">
        <v>0</v>
      </c>
      <c r="S112" s="140">
        <v>0</v>
      </c>
      <c r="T112" s="161">
        <v>185000</v>
      </c>
      <c r="U112" s="161">
        <v>185000</v>
      </c>
    </row>
    <row r="113" spans="1:68">
      <c r="A113" s="69">
        <v>32353</v>
      </c>
      <c r="B113" s="69" t="s">
        <v>118</v>
      </c>
      <c r="C113" s="120">
        <f t="shared" si="2"/>
        <v>0</v>
      </c>
      <c r="D113" s="189">
        <v>0</v>
      </c>
      <c r="E113" s="189">
        <v>0</v>
      </c>
      <c r="F113" s="159">
        <v>0</v>
      </c>
      <c r="G113" s="159">
        <v>0</v>
      </c>
      <c r="H113" s="159">
        <v>0</v>
      </c>
      <c r="I113" s="212">
        <v>0</v>
      </c>
      <c r="J113" s="212">
        <v>0</v>
      </c>
      <c r="K113" s="219">
        <v>10000</v>
      </c>
      <c r="L113" s="219">
        <v>-10000</v>
      </c>
      <c r="M113" s="140">
        <v>0</v>
      </c>
      <c r="N113" s="140">
        <v>0</v>
      </c>
      <c r="O113" s="140">
        <v>0</v>
      </c>
      <c r="P113" s="140">
        <v>0</v>
      </c>
      <c r="Q113" s="140">
        <v>0</v>
      </c>
      <c r="R113" s="140">
        <v>0</v>
      </c>
      <c r="S113" s="140">
        <v>0</v>
      </c>
      <c r="T113" s="161">
        <v>15000</v>
      </c>
      <c r="U113" s="161">
        <v>15000</v>
      </c>
    </row>
    <row r="114" spans="1:68" ht="36.75">
      <c r="A114" s="69">
        <v>32355</v>
      </c>
      <c r="B114" s="70" t="s">
        <v>150</v>
      </c>
      <c r="C114" s="120">
        <f t="shared" si="2"/>
        <v>34661.68</v>
      </c>
      <c r="D114" s="189">
        <v>0</v>
      </c>
      <c r="E114" s="189">
        <v>0</v>
      </c>
      <c r="F114" s="159">
        <v>18078.97</v>
      </c>
      <c r="G114" s="159">
        <v>-10330.84</v>
      </c>
      <c r="H114" s="159">
        <v>0</v>
      </c>
      <c r="I114" s="212">
        <v>0</v>
      </c>
      <c r="J114" s="212">
        <v>0</v>
      </c>
      <c r="K114" s="219">
        <v>12913.55</v>
      </c>
      <c r="L114" s="219">
        <v>14000</v>
      </c>
      <c r="M114" s="140">
        <v>0</v>
      </c>
      <c r="N114" s="140">
        <v>0</v>
      </c>
      <c r="O114" s="140">
        <v>0</v>
      </c>
      <c r="P114" s="140">
        <v>0</v>
      </c>
      <c r="Q114" s="140">
        <v>0</v>
      </c>
      <c r="R114" s="140">
        <v>0</v>
      </c>
      <c r="S114" s="140">
        <v>0</v>
      </c>
      <c r="T114" s="161">
        <v>0</v>
      </c>
      <c r="U114" s="161">
        <v>0</v>
      </c>
    </row>
    <row r="115" spans="1:68">
      <c r="A115" s="69">
        <v>32359</v>
      </c>
      <c r="B115" s="69" t="s">
        <v>146</v>
      </c>
      <c r="C115" s="120">
        <f t="shared" si="2"/>
        <v>5000</v>
      </c>
      <c r="D115" s="189">
        <v>0</v>
      </c>
      <c r="E115" s="189">
        <v>0</v>
      </c>
      <c r="F115" s="159">
        <v>0</v>
      </c>
      <c r="G115" s="159">
        <v>0</v>
      </c>
      <c r="H115" s="159">
        <v>0</v>
      </c>
      <c r="I115" s="212">
        <v>0</v>
      </c>
      <c r="J115" s="212">
        <v>0</v>
      </c>
      <c r="K115" s="219">
        <v>3000</v>
      </c>
      <c r="L115" s="219">
        <v>2000</v>
      </c>
      <c r="M115" s="140">
        <v>0</v>
      </c>
      <c r="N115" s="140">
        <v>0</v>
      </c>
      <c r="O115" s="140">
        <v>0</v>
      </c>
      <c r="P115" s="140">
        <v>0</v>
      </c>
      <c r="Q115" s="140">
        <v>0</v>
      </c>
      <c r="R115" s="140">
        <v>0</v>
      </c>
      <c r="S115" s="140">
        <v>0</v>
      </c>
      <c r="T115" s="161">
        <v>3000</v>
      </c>
      <c r="U115" s="161">
        <v>3000</v>
      </c>
    </row>
    <row r="116" spans="1:68" s="64" customFormat="1">
      <c r="A116" s="67">
        <v>3236</v>
      </c>
      <c r="B116" s="67" t="s">
        <v>44</v>
      </c>
      <c r="C116" s="126">
        <f t="shared" si="2"/>
        <v>5000</v>
      </c>
      <c r="D116" s="188">
        <v>0</v>
      </c>
      <c r="E116" s="188">
        <v>0</v>
      </c>
      <c r="F116" s="157">
        <v>0</v>
      </c>
      <c r="G116" s="157">
        <v>0</v>
      </c>
      <c r="H116" s="157">
        <v>0</v>
      </c>
      <c r="I116" s="200">
        <v>0</v>
      </c>
      <c r="J116" s="200">
        <v>0</v>
      </c>
      <c r="K116" s="218">
        <v>5000</v>
      </c>
      <c r="L116" s="218">
        <v>0</v>
      </c>
      <c r="M116" s="158">
        <v>0</v>
      </c>
      <c r="N116" s="158">
        <v>0</v>
      </c>
      <c r="O116" s="158">
        <v>0</v>
      </c>
      <c r="P116" s="158">
        <v>0</v>
      </c>
      <c r="Q116" s="158">
        <v>0</v>
      </c>
      <c r="R116" s="158">
        <v>0</v>
      </c>
      <c r="S116" s="158">
        <v>0</v>
      </c>
      <c r="T116" s="158">
        <v>25000</v>
      </c>
      <c r="U116" s="158">
        <v>25000</v>
      </c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</row>
    <row r="117" spans="1:68">
      <c r="A117" s="69">
        <v>32361</v>
      </c>
      <c r="B117" s="69" t="s">
        <v>119</v>
      </c>
      <c r="C117" s="120">
        <f t="shared" si="2"/>
        <v>5000</v>
      </c>
      <c r="D117" s="189">
        <v>0</v>
      </c>
      <c r="E117" s="189">
        <v>0</v>
      </c>
      <c r="F117" s="159">
        <v>0</v>
      </c>
      <c r="G117" s="159">
        <v>0</v>
      </c>
      <c r="H117" s="159">
        <v>0</v>
      </c>
      <c r="I117" s="212">
        <v>0</v>
      </c>
      <c r="J117" s="212">
        <v>0</v>
      </c>
      <c r="K117" s="219">
        <v>5000</v>
      </c>
      <c r="L117" s="219">
        <v>0</v>
      </c>
      <c r="M117" s="140">
        <v>0</v>
      </c>
      <c r="N117" s="140">
        <v>0</v>
      </c>
      <c r="O117" s="140">
        <v>0</v>
      </c>
      <c r="P117" s="140">
        <v>0</v>
      </c>
      <c r="Q117" s="140">
        <v>0</v>
      </c>
      <c r="R117" s="140">
        <v>0</v>
      </c>
      <c r="S117" s="140">
        <v>0</v>
      </c>
      <c r="T117" s="161">
        <v>25000</v>
      </c>
      <c r="U117" s="161">
        <v>25000</v>
      </c>
    </row>
    <row r="118" spans="1:68" s="64" customFormat="1">
      <c r="A118" s="67">
        <v>3237</v>
      </c>
      <c r="B118" s="67" t="s">
        <v>45</v>
      </c>
      <c r="C118" s="126">
        <f t="shared" si="2"/>
        <v>249555</v>
      </c>
      <c r="D118" s="188">
        <f>D120</f>
        <v>180000</v>
      </c>
      <c r="E118" s="188">
        <v>0</v>
      </c>
      <c r="F118" s="157">
        <v>0</v>
      </c>
      <c r="G118" s="157">
        <v>0</v>
      </c>
      <c r="H118" s="157">
        <v>0</v>
      </c>
      <c r="I118" s="200">
        <v>0</v>
      </c>
      <c r="J118" s="200">
        <v>0</v>
      </c>
      <c r="K118" s="218">
        <v>72000</v>
      </c>
      <c r="L118" s="218">
        <f>L119+L120+L122+L123</f>
        <v>-2445</v>
      </c>
      <c r="M118" s="158">
        <v>0</v>
      </c>
      <c r="N118" s="158">
        <v>0</v>
      </c>
      <c r="O118" s="158">
        <v>0</v>
      </c>
      <c r="P118" s="158">
        <v>0</v>
      </c>
      <c r="Q118" s="158">
        <v>0</v>
      </c>
      <c r="R118" s="158">
        <v>0</v>
      </c>
      <c r="S118" s="158">
        <v>0</v>
      </c>
      <c r="T118" s="158">
        <v>271000</v>
      </c>
      <c r="U118" s="158">
        <v>271000</v>
      </c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</row>
    <row r="119" spans="1:68">
      <c r="A119" s="69">
        <v>32371</v>
      </c>
      <c r="B119" s="69" t="s">
        <v>120</v>
      </c>
      <c r="C119" s="120">
        <f t="shared" si="2"/>
        <v>13500</v>
      </c>
      <c r="D119" s="189">
        <v>0</v>
      </c>
      <c r="E119" s="189">
        <v>0</v>
      </c>
      <c r="F119" s="159">
        <v>0</v>
      </c>
      <c r="G119" s="159">
        <v>0</v>
      </c>
      <c r="H119" s="159">
        <v>0</v>
      </c>
      <c r="I119" s="212">
        <v>0</v>
      </c>
      <c r="J119" s="212">
        <v>0</v>
      </c>
      <c r="K119" s="219">
        <v>10000</v>
      </c>
      <c r="L119" s="219">
        <v>3500</v>
      </c>
      <c r="M119" s="140">
        <v>0</v>
      </c>
      <c r="N119" s="140">
        <v>0</v>
      </c>
      <c r="O119" s="140">
        <v>0</v>
      </c>
      <c r="P119" s="140">
        <v>0</v>
      </c>
      <c r="Q119" s="140">
        <v>0</v>
      </c>
      <c r="R119" s="140">
        <v>0</v>
      </c>
      <c r="S119" s="140">
        <v>0</v>
      </c>
      <c r="T119" s="161">
        <v>17000</v>
      </c>
      <c r="U119" s="161">
        <v>17000</v>
      </c>
    </row>
    <row r="120" spans="1:68">
      <c r="A120" s="69">
        <v>32372</v>
      </c>
      <c r="B120" s="69" t="s">
        <v>121</v>
      </c>
      <c r="C120" s="120">
        <f t="shared" si="2"/>
        <v>230000</v>
      </c>
      <c r="D120" s="189">
        <v>180000</v>
      </c>
      <c r="E120" s="189">
        <v>0</v>
      </c>
      <c r="F120" s="159">
        <v>0</v>
      </c>
      <c r="G120" s="159">
        <v>0</v>
      </c>
      <c r="H120" s="159">
        <v>0</v>
      </c>
      <c r="I120" s="212">
        <v>0</v>
      </c>
      <c r="J120" s="212">
        <v>0</v>
      </c>
      <c r="K120" s="219">
        <v>60000</v>
      </c>
      <c r="L120" s="219">
        <v>-10000</v>
      </c>
      <c r="M120" s="140">
        <v>0</v>
      </c>
      <c r="N120" s="140">
        <v>0</v>
      </c>
      <c r="O120" s="140">
        <v>0</v>
      </c>
      <c r="P120" s="140">
        <v>0</v>
      </c>
      <c r="Q120" s="140">
        <v>0</v>
      </c>
      <c r="R120" s="140">
        <v>0</v>
      </c>
      <c r="S120" s="140">
        <v>0</v>
      </c>
      <c r="T120" s="161">
        <v>250000</v>
      </c>
      <c r="U120" s="161">
        <v>250000</v>
      </c>
    </row>
    <row r="121" spans="1:68">
      <c r="A121" s="69">
        <v>32373</v>
      </c>
      <c r="B121" s="69" t="s">
        <v>122</v>
      </c>
      <c r="C121" s="120">
        <f t="shared" si="2"/>
        <v>0</v>
      </c>
      <c r="D121" s="189"/>
      <c r="E121" s="189">
        <v>0</v>
      </c>
      <c r="F121" s="159">
        <v>0</v>
      </c>
      <c r="G121" s="159">
        <v>0</v>
      </c>
      <c r="H121" s="159">
        <v>0</v>
      </c>
      <c r="I121" s="212">
        <v>0</v>
      </c>
      <c r="J121" s="212">
        <v>0</v>
      </c>
      <c r="K121" s="219">
        <v>0</v>
      </c>
      <c r="L121" s="219">
        <v>0</v>
      </c>
      <c r="M121" s="140">
        <v>0</v>
      </c>
      <c r="N121" s="140">
        <v>0</v>
      </c>
      <c r="O121" s="140">
        <v>0</v>
      </c>
      <c r="P121" s="140">
        <v>0</v>
      </c>
      <c r="Q121" s="140">
        <v>0</v>
      </c>
      <c r="R121" s="140">
        <v>0</v>
      </c>
      <c r="S121" s="140">
        <v>0</v>
      </c>
      <c r="T121" s="161">
        <v>2000</v>
      </c>
      <c r="U121" s="161">
        <v>2000</v>
      </c>
    </row>
    <row r="122" spans="1:68">
      <c r="A122" s="69">
        <v>32377</v>
      </c>
      <c r="B122" s="69" t="s">
        <v>195</v>
      </c>
      <c r="C122" s="120">
        <f t="shared" si="2"/>
        <v>3055</v>
      </c>
      <c r="D122" s="189"/>
      <c r="E122" s="189">
        <v>0</v>
      </c>
      <c r="F122" s="159">
        <v>0</v>
      </c>
      <c r="G122" s="159">
        <v>0</v>
      </c>
      <c r="H122" s="159">
        <v>0</v>
      </c>
      <c r="I122" s="212">
        <v>0</v>
      </c>
      <c r="J122" s="212">
        <v>0</v>
      </c>
      <c r="K122" s="219">
        <v>0</v>
      </c>
      <c r="L122" s="219">
        <v>3055</v>
      </c>
      <c r="M122" s="140">
        <v>0</v>
      </c>
      <c r="N122" s="140">
        <v>0</v>
      </c>
      <c r="O122" s="140">
        <v>0</v>
      </c>
      <c r="P122" s="140">
        <v>0</v>
      </c>
      <c r="Q122" s="140">
        <v>0</v>
      </c>
      <c r="R122" s="140">
        <v>0</v>
      </c>
      <c r="S122" s="140">
        <v>0</v>
      </c>
      <c r="T122" s="161">
        <v>0</v>
      </c>
      <c r="U122" s="161">
        <v>0</v>
      </c>
    </row>
    <row r="123" spans="1:68">
      <c r="A123" s="69">
        <v>32379</v>
      </c>
      <c r="B123" s="69" t="s">
        <v>123</v>
      </c>
      <c r="C123" s="120">
        <f t="shared" si="2"/>
        <v>3000</v>
      </c>
      <c r="D123" s="189">
        <v>0</v>
      </c>
      <c r="E123" s="189">
        <v>0</v>
      </c>
      <c r="F123" s="159">
        <v>0</v>
      </c>
      <c r="G123" s="159">
        <v>0</v>
      </c>
      <c r="H123" s="159">
        <v>0</v>
      </c>
      <c r="I123" s="212">
        <v>0</v>
      </c>
      <c r="J123" s="212">
        <v>0</v>
      </c>
      <c r="K123" s="219">
        <v>2000</v>
      </c>
      <c r="L123" s="219">
        <v>1000</v>
      </c>
      <c r="M123" s="140">
        <v>0</v>
      </c>
      <c r="N123" s="140">
        <v>0</v>
      </c>
      <c r="O123" s="140">
        <v>0</v>
      </c>
      <c r="P123" s="140">
        <v>0</v>
      </c>
      <c r="Q123" s="140">
        <v>0</v>
      </c>
      <c r="R123" s="140">
        <v>0</v>
      </c>
      <c r="S123" s="140">
        <v>0</v>
      </c>
      <c r="T123" s="161">
        <v>2000</v>
      </c>
      <c r="U123" s="161">
        <v>2000</v>
      </c>
    </row>
    <row r="124" spans="1:68" s="64" customFormat="1">
      <c r="A124" s="67">
        <v>3238</v>
      </c>
      <c r="B124" s="67" t="s">
        <v>46</v>
      </c>
      <c r="C124" s="126">
        <f t="shared" si="2"/>
        <v>42000</v>
      </c>
      <c r="D124" s="188">
        <v>0</v>
      </c>
      <c r="E124" s="188">
        <v>0</v>
      </c>
      <c r="F124" s="157">
        <v>18150</v>
      </c>
      <c r="G124" s="157">
        <f>G127</f>
        <v>-4600</v>
      </c>
      <c r="H124" s="157">
        <v>0</v>
      </c>
      <c r="I124" s="200">
        <v>0</v>
      </c>
      <c r="J124" s="200">
        <v>0</v>
      </c>
      <c r="K124" s="218">
        <v>6000</v>
      </c>
      <c r="L124" s="218">
        <f>L125+L126+L127</f>
        <v>21450</v>
      </c>
      <c r="M124" s="158">
        <v>0</v>
      </c>
      <c r="N124" s="158">
        <v>0</v>
      </c>
      <c r="O124" s="158">
        <v>0</v>
      </c>
      <c r="P124" s="158">
        <v>1000</v>
      </c>
      <c r="Q124" s="158">
        <v>0</v>
      </c>
      <c r="R124" s="158">
        <v>0</v>
      </c>
      <c r="S124" s="158">
        <v>0</v>
      </c>
      <c r="T124" s="158">
        <v>28000</v>
      </c>
      <c r="U124" s="158">
        <v>28000</v>
      </c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</row>
    <row r="125" spans="1:68" s="52" customFormat="1">
      <c r="A125" s="71">
        <v>32381</v>
      </c>
      <c r="B125" s="71" t="s">
        <v>145</v>
      </c>
      <c r="C125" s="120">
        <f t="shared" si="2"/>
        <v>2000</v>
      </c>
      <c r="D125" s="190">
        <v>0</v>
      </c>
      <c r="E125" s="190">
        <v>0</v>
      </c>
      <c r="F125" s="162">
        <v>0</v>
      </c>
      <c r="G125" s="162">
        <v>0</v>
      </c>
      <c r="H125" s="162">
        <v>0</v>
      </c>
      <c r="I125" s="208">
        <v>0</v>
      </c>
      <c r="J125" s="208">
        <v>0</v>
      </c>
      <c r="K125" s="219">
        <v>2000</v>
      </c>
      <c r="L125" s="219">
        <v>0</v>
      </c>
      <c r="M125" s="163">
        <v>0</v>
      </c>
      <c r="N125" s="163">
        <v>0</v>
      </c>
      <c r="O125" s="163">
        <v>0</v>
      </c>
      <c r="P125" s="163">
        <v>0</v>
      </c>
      <c r="Q125" s="163">
        <v>0</v>
      </c>
      <c r="R125" s="163">
        <v>0</v>
      </c>
      <c r="S125" s="163">
        <v>0</v>
      </c>
      <c r="T125" s="161">
        <v>2000</v>
      </c>
      <c r="U125" s="161">
        <v>2000</v>
      </c>
    </row>
    <row r="126" spans="1:68">
      <c r="A126" s="69">
        <v>32382</v>
      </c>
      <c r="B126" s="69" t="s">
        <v>124</v>
      </c>
      <c r="C126" s="120">
        <f t="shared" si="2"/>
        <v>17450</v>
      </c>
      <c r="D126" s="189">
        <v>0</v>
      </c>
      <c r="E126" s="189">
        <v>0</v>
      </c>
      <c r="F126" s="159">
        <v>0</v>
      </c>
      <c r="G126" s="159">
        <v>0</v>
      </c>
      <c r="H126" s="159">
        <v>0</v>
      </c>
      <c r="I126" s="212">
        <v>0</v>
      </c>
      <c r="J126" s="212">
        <v>0</v>
      </c>
      <c r="K126" s="219">
        <v>0</v>
      </c>
      <c r="L126" s="219">
        <v>17450</v>
      </c>
      <c r="M126" s="140">
        <v>0</v>
      </c>
      <c r="N126" s="140">
        <v>0</v>
      </c>
      <c r="O126" s="140">
        <v>0</v>
      </c>
      <c r="P126" s="140">
        <v>0</v>
      </c>
      <c r="Q126" s="140">
        <v>0</v>
      </c>
      <c r="R126" s="140">
        <v>0</v>
      </c>
      <c r="S126" s="140">
        <v>0</v>
      </c>
      <c r="T126" s="161">
        <v>3000</v>
      </c>
      <c r="U126" s="161">
        <v>3000</v>
      </c>
    </row>
    <row r="127" spans="1:68">
      <c r="A127" s="69">
        <v>32389</v>
      </c>
      <c r="B127" s="69" t="s">
        <v>125</v>
      </c>
      <c r="C127" s="120">
        <f t="shared" si="2"/>
        <v>22550</v>
      </c>
      <c r="D127" s="189">
        <v>0</v>
      </c>
      <c r="E127" s="189">
        <v>0</v>
      </c>
      <c r="F127" s="159">
        <v>18150</v>
      </c>
      <c r="G127" s="159">
        <v>-4600</v>
      </c>
      <c r="H127" s="159">
        <v>0</v>
      </c>
      <c r="I127" s="212">
        <v>0</v>
      </c>
      <c r="J127" s="212">
        <v>0</v>
      </c>
      <c r="K127" s="219">
        <v>4000</v>
      </c>
      <c r="L127" s="219">
        <v>4000</v>
      </c>
      <c r="M127" s="140">
        <v>0</v>
      </c>
      <c r="N127" s="140">
        <v>0</v>
      </c>
      <c r="O127" s="140">
        <v>0</v>
      </c>
      <c r="P127" s="140">
        <v>1000</v>
      </c>
      <c r="Q127" s="140">
        <v>0</v>
      </c>
      <c r="R127" s="140">
        <v>0</v>
      </c>
      <c r="S127" s="140">
        <v>0</v>
      </c>
      <c r="T127" s="161">
        <v>23000</v>
      </c>
      <c r="U127" s="161">
        <v>23000</v>
      </c>
    </row>
    <row r="128" spans="1:68" s="64" customFormat="1">
      <c r="A128" s="67">
        <v>3239</v>
      </c>
      <c r="B128" s="67" t="s">
        <v>47</v>
      </c>
      <c r="C128" s="126">
        <f t="shared" si="2"/>
        <v>23090</v>
      </c>
      <c r="D128" s="188">
        <v>0</v>
      </c>
      <c r="E128" s="188">
        <v>0</v>
      </c>
      <c r="F128" s="157">
        <v>5000</v>
      </c>
      <c r="G128" s="157">
        <f>G132</f>
        <v>8580</v>
      </c>
      <c r="H128" s="157">
        <v>0</v>
      </c>
      <c r="I128" s="200">
        <v>0</v>
      </c>
      <c r="J128" s="200">
        <v>0</v>
      </c>
      <c r="K128" s="218">
        <v>14000</v>
      </c>
      <c r="L128" s="218">
        <f>L129+L130+L131+L132+L134</f>
        <v>-4490</v>
      </c>
      <c r="M128" s="158">
        <v>0</v>
      </c>
      <c r="N128" s="158">
        <v>5000</v>
      </c>
      <c r="O128" s="158">
        <f>O129</f>
        <v>-5000</v>
      </c>
      <c r="P128" s="158">
        <v>0</v>
      </c>
      <c r="Q128" s="158">
        <v>0</v>
      </c>
      <c r="R128" s="158">
        <v>0</v>
      </c>
      <c r="S128" s="158">
        <v>0</v>
      </c>
      <c r="T128" s="158">
        <v>28000</v>
      </c>
      <c r="U128" s="158">
        <v>28000</v>
      </c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</row>
    <row r="129" spans="1:68" ht="36.75">
      <c r="A129" s="69">
        <v>32391</v>
      </c>
      <c r="B129" s="70" t="s">
        <v>133</v>
      </c>
      <c r="C129" s="120">
        <f t="shared" si="2"/>
        <v>5000</v>
      </c>
      <c r="D129" s="189">
        <v>0</v>
      </c>
      <c r="E129" s="189">
        <v>0</v>
      </c>
      <c r="F129" s="159">
        <v>2000</v>
      </c>
      <c r="G129" s="159">
        <v>0</v>
      </c>
      <c r="H129" s="159">
        <v>0</v>
      </c>
      <c r="I129" s="212">
        <v>0</v>
      </c>
      <c r="J129" s="212">
        <v>0</v>
      </c>
      <c r="K129" s="219">
        <v>2000</v>
      </c>
      <c r="L129" s="219">
        <v>1000</v>
      </c>
      <c r="M129" s="140">
        <v>0</v>
      </c>
      <c r="N129" s="140">
        <v>5000</v>
      </c>
      <c r="O129" s="140">
        <v>-5000</v>
      </c>
      <c r="P129" s="140">
        <v>0</v>
      </c>
      <c r="Q129" s="140">
        <v>0</v>
      </c>
      <c r="R129" s="140">
        <v>0</v>
      </c>
      <c r="S129" s="140">
        <v>0</v>
      </c>
      <c r="T129" s="161">
        <v>9000</v>
      </c>
      <c r="U129" s="161">
        <v>9000</v>
      </c>
    </row>
    <row r="130" spans="1:68">
      <c r="A130" s="69">
        <v>32392</v>
      </c>
      <c r="B130" s="69" t="s">
        <v>126</v>
      </c>
      <c r="C130" s="120">
        <f t="shared" si="2"/>
        <v>500</v>
      </c>
      <c r="D130" s="189">
        <v>0</v>
      </c>
      <c r="E130" s="189">
        <v>0</v>
      </c>
      <c r="F130" s="159">
        <v>0</v>
      </c>
      <c r="G130" s="159">
        <v>0</v>
      </c>
      <c r="H130" s="159">
        <v>0</v>
      </c>
      <c r="I130" s="212">
        <v>0</v>
      </c>
      <c r="J130" s="212">
        <v>0</v>
      </c>
      <c r="K130" s="219">
        <v>1000</v>
      </c>
      <c r="L130" s="219">
        <v>-500</v>
      </c>
      <c r="M130" s="140">
        <v>0</v>
      </c>
      <c r="N130" s="140">
        <v>0</v>
      </c>
      <c r="O130" s="140">
        <v>0</v>
      </c>
      <c r="P130" s="140">
        <v>0</v>
      </c>
      <c r="Q130" s="140">
        <v>0</v>
      </c>
      <c r="R130" s="140">
        <v>0</v>
      </c>
      <c r="S130" s="140">
        <v>0</v>
      </c>
      <c r="T130" s="161">
        <v>2000</v>
      </c>
      <c r="U130" s="161">
        <v>2000</v>
      </c>
    </row>
    <row r="131" spans="1:68">
      <c r="A131" s="69">
        <v>32394</v>
      </c>
      <c r="B131" s="69" t="s">
        <v>144</v>
      </c>
      <c r="C131" s="120">
        <f t="shared" si="2"/>
        <v>2010</v>
      </c>
      <c r="D131" s="189">
        <v>0</v>
      </c>
      <c r="E131" s="189">
        <v>0</v>
      </c>
      <c r="F131" s="159">
        <v>0</v>
      </c>
      <c r="G131" s="159">
        <v>0</v>
      </c>
      <c r="H131" s="159">
        <v>0</v>
      </c>
      <c r="I131" s="212">
        <v>0</v>
      </c>
      <c r="J131" s="212">
        <v>0</v>
      </c>
      <c r="K131" s="219">
        <v>3000</v>
      </c>
      <c r="L131" s="219">
        <v>-990</v>
      </c>
      <c r="M131" s="140">
        <v>0</v>
      </c>
      <c r="N131" s="140">
        <v>0</v>
      </c>
      <c r="O131" s="140">
        <v>0</v>
      </c>
      <c r="P131" s="140">
        <v>0</v>
      </c>
      <c r="Q131" s="140">
        <v>0</v>
      </c>
      <c r="R131" s="140">
        <v>0</v>
      </c>
      <c r="S131" s="140">
        <v>0</v>
      </c>
      <c r="T131" s="161">
        <v>0</v>
      </c>
      <c r="U131" s="161">
        <v>0</v>
      </c>
    </row>
    <row r="132" spans="1:68">
      <c r="A132" s="69">
        <v>32395</v>
      </c>
      <c r="B132" s="69" t="s">
        <v>151</v>
      </c>
      <c r="C132" s="120">
        <f t="shared" si="2"/>
        <v>14080</v>
      </c>
      <c r="D132" s="189">
        <v>0</v>
      </c>
      <c r="E132" s="189">
        <v>0</v>
      </c>
      <c r="F132" s="159">
        <v>3000</v>
      </c>
      <c r="G132" s="159">
        <v>8580</v>
      </c>
      <c r="H132" s="159">
        <v>0</v>
      </c>
      <c r="I132" s="212">
        <v>0</v>
      </c>
      <c r="J132" s="212">
        <v>0</v>
      </c>
      <c r="K132" s="219">
        <v>5000</v>
      </c>
      <c r="L132" s="219">
        <v>-2500</v>
      </c>
      <c r="M132" s="140">
        <v>0</v>
      </c>
      <c r="N132" s="140">
        <v>0</v>
      </c>
      <c r="O132" s="140">
        <v>0</v>
      </c>
      <c r="P132" s="140">
        <v>0</v>
      </c>
      <c r="Q132" s="140">
        <v>0</v>
      </c>
      <c r="R132" s="140">
        <v>0</v>
      </c>
      <c r="S132" s="140">
        <v>0</v>
      </c>
      <c r="T132" s="161">
        <v>12000</v>
      </c>
      <c r="U132" s="161">
        <v>12000</v>
      </c>
    </row>
    <row r="133" spans="1:68">
      <c r="A133" s="69">
        <v>32396</v>
      </c>
      <c r="B133" s="69" t="s">
        <v>127</v>
      </c>
      <c r="C133" s="120">
        <f t="shared" si="2"/>
        <v>0</v>
      </c>
      <c r="D133" s="189"/>
      <c r="E133" s="189">
        <v>0</v>
      </c>
      <c r="F133" s="159">
        <v>0</v>
      </c>
      <c r="G133" s="159">
        <v>0</v>
      </c>
      <c r="H133" s="159">
        <v>0</v>
      </c>
      <c r="I133" s="212">
        <v>0</v>
      </c>
      <c r="J133" s="212">
        <v>0</v>
      </c>
      <c r="K133" s="219">
        <v>0</v>
      </c>
      <c r="L133" s="219">
        <v>0</v>
      </c>
      <c r="M133" s="140">
        <v>0</v>
      </c>
      <c r="N133" s="140">
        <v>0</v>
      </c>
      <c r="O133" s="140">
        <v>0</v>
      </c>
      <c r="P133" s="140">
        <v>0</v>
      </c>
      <c r="Q133" s="140">
        <v>0</v>
      </c>
      <c r="R133" s="140">
        <v>0</v>
      </c>
      <c r="S133" s="140">
        <v>0</v>
      </c>
      <c r="T133" s="161">
        <v>0</v>
      </c>
      <c r="U133" s="161">
        <v>0</v>
      </c>
    </row>
    <row r="134" spans="1:68">
      <c r="A134" s="69">
        <v>32399</v>
      </c>
      <c r="B134" s="69" t="s">
        <v>128</v>
      </c>
      <c r="C134" s="120">
        <f t="shared" si="2"/>
        <v>1500</v>
      </c>
      <c r="D134" s="189">
        <v>0</v>
      </c>
      <c r="E134" s="189">
        <v>0</v>
      </c>
      <c r="F134" s="159">
        <v>0</v>
      </c>
      <c r="G134" s="159">
        <v>0</v>
      </c>
      <c r="H134" s="159">
        <v>0</v>
      </c>
      <c r="I134" s="212">
        <v>0</v>
      </c>
      <c r="J134" s="212">
        <v>0</v>
      </c>
      <c r="K134" s="219">
        <v>3000</v>
      </c>
      <c r="L134" s="219">
        <v>-1500</v>
      </c>
      <c r="M134" s="140">
        <v>0</v>
      </c>
      <c r="N134" s="140">
        <v>0</v>
      </c>
      <c r="O134" s="140">
        <v>0</v>
      </c>
      <c r="P134" s="140">
        <v>0</v>
      </c>
      <c r="Q134" s="140">
        <v>0</v>
      </c>
      <c r="R134" s="140">
        <v>0</v>
      </c>
      <c r="S134" s="140">
        <v>0</v>
      </c>
      <c r="T134" s="161">
        <v>5000</v>
      </c>
      <c r="U134" s="161">
        <v>5000</v>
      </c>
    </row>
    <row r="135" spans="1:68" s="55" customFormat="1">
      <c r="A135" s="58">
        <v>324</v>
      </c>
      <c r="B135" s="58" t="s">
        <v>27</v>
      </c>
      <c r="C135" s="128">
        <f t="shared" si="2"/>
        <v>33000</v>
      </c>
      <c r="D135" s="199">
        <v>0</v>
      </c>
      <c r="E135" s="199">
        <v>0</v>
      </c>
      <c r="F135" s="156">
        <v>0</v>
      </c>
      <c r="G135" s="156">
        <v>0</v>
      </c>
      <c r="H135" s="156">
        <v>0</v>
      </c>
      <c r="I135" s="213">
        <v>0</v>
      </c>
      <c r="J135" s="213">
        <v>0</v>
      </c>
      <c r="K135" s="220">
        <v>3500</v>
      </c>
      <c r="L135" s="220">
        <f>L136</f>
        <v>8000</v>
      </c>
      <c r="M135" s="141">
        <v>0</v>
      </c>
      <c r="N135" s="141">
        <v>22000</v>
      </c>
      <c r="O135" s="141">
        <f>O136</f>
        <v>-500</v>
      </c>
      <c r="P135" s="141">
        <v>0</v>
      </c>
      <c r="Q135" s="141">
        <v>0</v>
      </c>
      <c r="R135" s="141">
        <v>0</v>
      </c>
      <c r="S135" s="141">
        <v>0</v>
      </c>
      <c r="T135" s="141">
        <v>53500</v>
      </c>
      <c r="U135" s="141">
        <v>53500</v>
      </c>
      <c r="V135" s="56"/>
      <c r="W135" s="56"/>
      <c r="X135" s="56"/>
      <c r="Y135" s="56"/>
      <c r="Z135" s="56"/>
      <c r="AA135" s="56"/>
      <c r="AB135" s="56"/>
      <c r="AC135" s="56"/>
      <c r="AD135" s="56"/>
      <c r="AE135" s="56"/>
      <c r="AF135" s="56"/>
      <c r="AG135" s="56"/>
      <c r="AH135" s="56"/>
      <c r="AI135" s="56"/>
      <c r="AJ135" s="56"/>
      <c r="AK135" s="56"/>
      <c r="AL135" s="56"/>
      <c r="AM135" s="56"/>
      <c r="AN135" s="56"/>
      <c r="AO135" s="56"/>
      <c r="AP135" s="56"/>
      <c r="AQ135" s="56"/>
      <c r="AR135" s="56"/>
      <c r="AS135" s="56"/>
      <c r="AT135" s="56"/>
      <c r="AU135" s="56"/>
      <c r="AV135" s="56"/>
      <c r="AW135" s="56"/>
      <c r="AX135" s="56"/>
      <c r="AY135" s="56"/>
      <c r="AZ135" s="56"/>
      <c r="BA135" s="56"/>
      <c r="BB135" s="56"/>
      <c r="BC135" s="56"/>
      <c r="BD135" s="56"/>
      <c r="BE135" s="56"/>
      <c r="BF135" s="56"/>
      <c r="BG135" s="56"/>
      <c r="BH135" s="56"/>
      <c r="BI135" s="56"/>
      <c r="BJ135" s="56"/>
      <c r="BK135" s="56"/>
      <c r="BL135" s="56"/>
      <c r="BM135" s="56"/>
      <c r="BN135" s="56"/>
      <c r="BO135" s="56"/>
      <c r="BP135" s="56"/>
    </row>
    <row r="136" spans="1:68" s="64" customFormat="1">
      <c r="A136" s="67">
        <v>3241</v>
      </c>
      <c r="B136" s="67" t="s">
        <v>27</v>
      </c>
      <c r="C136" s="126">
        <f t="shared" si="2"/>
        <v>33000</v>
      </c>
      <c r="D136" s="188">
        <v>0</v>
      </c>
      <c r="E136" s="188">
        <v>0</v>
      </c>
      <c r="F136" s="157">
        <v>0</v>
      </c>
      <c r="G136" s="157">
        <v>0</v>
      </c>
      <c r="H136" s="157">
        <v>0</v>
      </c>
      <c r="I136" s="200">
        <v>0</v>
      </c>
      <c r="J136" s="200">
        <v>0</v>
      </c>
      <c r="K136" s="218">
        <v>3500</v>
      </c>
      <c r="L136" s="218">
        <f>L137+L138</f>
        <v>8000</v>
      </c>
      <c r="M136" s="158">
        <v>0</v>
      </c>
      <c r="N136" s="158">
        <v>22000</v>
      </c>
      <c r="O136" s="158">
        <f>O137+O138</f>
        <v>-500</v>
      </c>
      <c r="P136" s="158">
        <v>0</v>
      </c>
      <c r="Q136" s="158">
        <v>0</v>
      </c>
      <c r="R136" s="158">
        <v>0</v>
      </c>
      <c r="S136" s="158">
        <v>0</v>
      </c>
      <c r="T136" s="158">
        <v>53500</v>
      </c>
      <c r="U136" s="158">
        <v>53500</v>
      </c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2"/>
      <c r="BO136" s="52"/>
      <c r="BP136" s="52"/>
    </row>
    <row r="137" spans="1:68">
      <c r="A137" s="69">
        <v>32411</v>
      </c>
      <c r="B137" s="69" t="s">
        <v>134</v>
      </c>
      <c r="C137" s="120">
        <f t="shared" si="2"/>
        <v>6000</v>
      </c>
      <c r="D137" s="189">
        <v>0</v>
      </c>
      <c r="E137" s="189">
        <v>0</v>
      </c>
      <c r="F137" s="159">
        <v>0</v>
      </c>
      <c r="G137" s="159">
        <v>0</v>
      </c>
      <c r="H137" s="159">
        <v>0</v>
      </c>
      <c r="I137" s="212">
        <v>0</v>
      </c>
      <c r="J137" s="212">
        <v>0</v>
      </c>
      <c r="K137" s="219">
        <v>3500</v>
      </c>
      <c r="L137" s="219">
        <v>0</v>
      </c>
      <c r="M137" s="140">
        <v>0</v>
      </c>
      <c r="N137" s="140">
        <v>0</v>
      </c>
      <c r="O137" s="140">
        <v>2500</v>
      </c>
      <c r="P137" s="140">
        <v>0</v>
      </c>
      <c r="Q137" s="140">
        <v>0</v>
      </c>
      <c r="R137" s="140">
        <v>0</v>
      </c>
      <c r="S137" s="140">
        <v>0</v>
      </c>
      <c r="T137" s="161">
        <v>2500</v>
      </c>
      <c r="U137" s="161">
        <v>2500</v>
      </c>
    </row>
    <row r="138" spans="1:68">
      <c r="A138" s="69">
        <v>32412</v>
      </c>
      <c r="B138" s="69" t="s">
        <v>143</v>
      </c>
      <c r="C138" s="120">
        <f t="shared" ref="C138:C169" si="3">D138+E138+F138+G138+H138+I138+J138+K138+L138+M138+N138+O138+P138+Q138++R138+S138</f>
        <v>27000</v>
      </c>
      <c r="D138" s="189">
        <v>0</v>
      </c>
      <c r="E138" s="189">
        <v>0</v>
      </c>
      <c r="F138" s="159">
        <v>0</v>
      </c>
      <c r="G138" s="159">
        <v>0</v>
      </c>
      <c r="H138" s="159">
        <v>0</v>
      </c>
      <c r="I138" s="212">
        <v>0</v>
      </c>
      <c r="J138" s="212">
        <v>0</v>
      </c>
      <c r="K138" s="219">
        <v>0</v>
      </c>
      <c r="L138" s="219">
        <v>8000</v>
      </c>
      <c r="M138" s="140">
        <v>0</v>
      </c>
      <c r="N138" s="140">
        <v>22000</v>
      </c>
      <c r="O138" s="140">
        <v>-3000</v>
      </c>
      <c r="P138" s="140">
        <v>0</v>
      </c>
      <c r="Q138" s="140">
        <v>0</v>
      </c>
      <c r="R138" s="140">
        <v>0</v>
      </c>
      <c r="S138" s="140">
        <v>0</v>
      </c>
      <c r="T138" s="161">
        <v>51000</v>
      </c>
      <c r="U138" s="161">
        <v>51000</v>
      </c>
    </row>
    <row r="139" spans="1:68" s="55" customFormat="1" ht="36.75">
      <c r="A139" s="58">
        <v>329</v>
      </c>
      <c r="B139" s="66" t="s">
        <v>2</v>
      </c>
      <c r="C139" s="128">
        <f t="shared" si="3"/>
        <v>87418.43</v>
      </c>
      <c r="D139" s="199">
        <f>D148</f>
        <v>14000</v>
      </c>
      <c r="E139" s="199">
        <v>0</v>
      </c>
      <c r="F139" s="156">
        <v>15100</v>
      </c>
      <c r="G139" s="156">
        <f>G144+G151</f>
        <v>13457.43</v>
      </c>
      <c r="H139" s="156">
        <v>0</v>
      </c>
      <c r="I139" s="213">
        <v>0</v>
      </c>
      <c r="J139" s="213">
        <v>0</v>
      </c>
      <c r="K139" s="220">
        <v>55700</v>
      </c>
      <c r="L139" s="220">
        <f>L140+L144+L146+L148+L151</f>
        <v>-10839</v>
      </c>
      <c r="M139" s="141">
        <v>0</v>
      </c>
      <c r="N139" s="141">
        <v>7500</v>
      </c>
      <c r="O139" s="141">
        <f>O144+O151</f>
        <v>-7500</v>
      </c>
      <c r="P139" s="141">
        <v>10000</v>
      </c>
      <c r="Q139" s="141">
        <f>Q144+Q151</f>
        <v>-10000</v>
      </c>
      <c r="R139" s="141">
        <v>0</v>
      </c>
      <c r="S139" s="141">
        <v>0</v>
      </c>
      <c r="T139" s="141">
        <v>110600</v>
      </c>
      <c r="U139" s="141">
        <v>110600</v>
      </c>
      <c r="V139" s="56"/>
      <c r="W139" s="56"/>
      <c r="X139" s="56"/>
      <c r="Y139" s="56"/>
      <c r="Z139" s="56"/>
      <c r="AA139" s="56"/>
      <c r="AB139" s="56"/>
      <c r="AC139" s="56"/>
      <c r="AD139" s="56"/>
      <c r="AE139" s="56"/>
      <c r="AF139" s="56"/>
      <c r="AG139" s="56"/>
      <c r="AH139" s="56"/>
      <c r="AI139" s="56"/>
      <c r="AJ139" s="56"/>
      <c r="AK139" s="56"/>
      <c r="AL139" s="56"/>
      <c r="AM139" s="56"/>
      <c r="AN139" s="56"/>
      <c r="AO139" s="56"/>
      <c r="AP139" s="56"/>
      <c r="AQ139" s="56"/>
      <c r="AR139" s="56"/>
      <c r="AS139" s="56"/>
      <c r="AT139" s="56"/>
      <c r="AU139" s="56"/>
      <c r="AV139" s="56"/>
      <c r="AW139" s="56"/>
      <c r="AX139" s="56"/>
      <c r="AY139" s="56"/>
      <c r="AZ139" s="56"/>
      <c r="BA139" s="56"/>
      <c r="BB139" s="56"/>
      <c r="BC139" s="56"/>
      <c r="BD139" s="56"/>
      <c r="BE139" s="56"/>
      <c r="BF139" s="56"/>
      <c r="BG139" s="56"/>
      <c r="BH139" s="56"/>
      <c r="BI139" s="56"/>
      <c r="BJ139" s="56"/>
      <c r="BK139" s="56"/>
      <c r="BL139" s="56"/>
      <c r="BM139" s="56"/>
      <c r="BN139" s="56"/>
      <c r="BO139" s="56"/>
      <c r="BP139" s="56"/>
    </row>
    <row r="140" spans="1:68" s="77" customFormat="1">
      <c r="A140" s="75">
        <v>3292</v>
      </c>
      <c r="B140" s="76" t="s">
        <v>57</v>
      </c>
      <c r="C140" s="126">
        <f t="shared" si="3"/>
        <v>20861</v>
      </c>
      <c r="D140" s="191">
        <v>0</v>
      </c>
      <c r="E140" s="191">
        <v>0</v>
      </c>
      <c r="F140" s="164">
        <v>0</v>
      </c>
      <c r="G140" s="164">
        <v>0</v>
      </c>
      <c r="H140" s="164">
        <v>0</v>
      </c>
      <c r="I140" s="206">
        <v>0</v>
      </c>
      <c r="J140" s="206">
        <v>0</v>
      </c>
      <c r="K140" s="218">
        <v>19700</v>
      </c>
      <c r="L140" s="280">
        <f>L141+L142</f>
        <v>1161</v>
      </c>
      <c r="M140" s="165">
        <v>0</v>
      </c>
      <c r="N140" s="165">
        <v>0</v>
      </c>
      <c r="O140" s="165">
        <v>0</v>
      </c>
      <c r="P140" s="165">
        <v>0</v>
      </c>
      <c r="Q140" s="165">
        <v>0</v>
      </c>
      <c r="R140" s="165">
        <v>0</v>
      </c>
      <c r="S140" s="165">
        <v>0</v>
      </c>
      <c r="T140" s="165">
        <v>15000</v>
      </c>
      <c r="U140" s="165">
        <v>15000</v>
      </c>
      <c r="V140" s="56"/>
      <c r="W140" s="56"/>
      <c r="X140" s="56"/>
      <c r="Y140" s="56"/>
      <c r="Z140" s="56"/>
      <c r="AA140" s="56"/>
      <c r="AB140" s="56"/>
      <c r="AC140" s="56"/>
      <c r="AD140" s="56"/>
      <c r="AE140" s="56"/>
      <c r="AF140" s="56"/>
      <c r="AG140" s="56"/>
      <c r="AH140" s="56"/>
      <c r="AI140" s="56"/>
      <c r="AJ140" s="56"/>
      <c r="AK140" s="56"/>
      <c r="AL140" s="56"/>
      <c r="AM140" s="56"/>
      <c r="AN140" s="56"/>
      <c r="AO140" s="56"/>
      <c r="AP140" s="56"/>
      <c r="AQ140" s="56"/>
      <c r="AR140" s="56"/>
      <c r="AS140" s="56"/>
      <c r="AT140" s="56"/>
      <c r="AU140" s="56"/>
      <c r="AV140" s="56"/>
      <c r="AW140" s="56"/>
      <c r="AX140" s="56"/>
      <c r="AY140" s="56"/>
      <c r="AZ140" s="56"/>
      <c r="BA140" s="56"/>
      <c r="BB140" s="56"/>
      <c r="BC140" s="56"/>
      <c r="BD140" s="56"/>
      <c r="BE140" s="56"/>
      <c r="BF140" s="56"/>
      <c r="BG140" s="56"/>
      <c r="BH140" s="56"/>
      <c r="BI140" s="56"/>
      <c r="BJ140" s="56"/>
      <c r="BK140" s="56"/>
      <c r="BL140" s="56"/>
      <c r="BM140" s="56"/>
      <c r="BN140" s="56"/>
      <c r="BO140" s="56"/>
      <c r="BP140" s="56"/>
    </row>
    <row r="141" spans="1:68" s="56" customFormat="1">
      <c r="A141" s="78">
        <v>32921</v>
      </c>
      <c r="B141" s="79" t="s">
        <v>141</v>
      </c>
      <c r="C141" s="120">
        <f t="shared" si="3"/>
        <v>6861</v>
      </c>
      <c r="D141" s="192">
        <v>0</v>
      </c>
      <c r="E141" s="192">
        <v>0</v>
      </c>
      <c r="F141" s="166">
        <v>0</v>
      </c>
      <c r="G141" s="166">
        <v>0</v>
      </c>
      <c r="H141" s="166">
        <v>0</v>
      </c>
      <c r="I141" s="202">
        <v>0</v>
      </c>
      <c r="J141" s="202">
        <v>0</v>
      </c>
      <c r="K141" s="219">
        <v>4700</v>
      </c>
      <c r="L141" s="281">
        <v>2161</v>
      </c>
      <c r="M141" s="167">
        <v>0</v>
      </c>
      <c r="N141" s="167">
        <v>0</v>
      </c>
      <c r="O141" s="167">
        <v>0</v>
      </c>
      <c r="P141" s="167">
        <v>0</v>
      </c>
      <c r="Q141" s="167">
        <v>0</v>
      </c>
      <c r="R141" s="167">
        <v>0</v>
      </c>
      <c r="S141" s="167">
        <v>0</v>
      </c>
      <c r="T141" s="149">
        <v>0</v>
      </c>
      <c r="U141" s="149">
        <v>0</v>
      </c>
    </row>
    <row r="142" spans="1:68" s="56" customFormat="1">
      <c r="A142" s="78">
        <v>32922</v>
      </c>
      <c r="B142" s="79" t="s">
        <v>142</v>
      </c>
      <c r="C142" s="120">
        <f t="shared" si="3"/>
        <v>14000</v>
      </c>
      <c r="D142" s="192">
        <v>0</v>
      </c>
      <c r="E142" s="192">
        <v>0</v>
      </c>
      <c r="F142" s="166">
        <v>0</v>
      </c>
      <c r="G142" s="166">
        <v>0</v>
      </c>
      <c r="H142" s="166">
        <v>0</v>
      </c>
      <c r="I142" s="202">
        <v>0</v>
      </c>
      <c r="J142" s="202">
        <v>0</v>
      </c>
      <c r="K142" s="219">
        <v>15000</v>
      </c>
      <c r="L142" s="281">
        <v>-1000</v>
      </c>
      <c r="M142" s="167">
        <v>0</v>
      </c>
      <c r="N142" s="167">
        <v>0</v>
      </c>
      <c r="O142" s="167">
        <v>0</v>
      </c>
      <c r="P142" s="167">
        <v>0</v>
      </c>
      <c r="Q142" s="167">
        <v>0</v>
      </c>
      <c r="R142" s="167">
        <v>0</v>
      </c>
      <c r="S142" s="167">
        <v>0</v>
      </c>
      <c r="T142" s="149">
        <v>15000</v>
      </c>
      <c r="U142" s="149">
        <v>15000</v>
      </c>
    </row>
    <row r="143" spans="1:68" s="55" customFormat="1">
      <c r="A143" s="80">
        <v>32923</v>
      </c>
      <c r="B143" s="81" t="s">
        <v>129</v>
      </c>
      <c r="C143" s="120">
        <f t="shared" si="3"/>
        <v>0</v>
      </c>
      <c r="D143" s="193">
        <v>0</v>
      </c>
      <c r="E143" s="193">
        <v>0</v>
      </c>
      <c r="F143" s="168">
        <v>0</v>
      </c>
      <c r="G143" s="168">
        <v>0</v>
      </c>
      <c r="H143" s="168">
        <v>0</v>
      </c>
      <c r="I143" s="209">
        <v>0</v>
      </c>
      <c r="J143" s="209">
        <v>0</v>
      </c>
      <c r="K143" s="219">
        <v>0</v>
      </c>
      <c r="L143" s="281">
        <v>0</v>
      </c>
      <c r="M143" s="169">
        <v>0</v>
      </c>
      <c r="N143" s="169">
        <v>0</v>
      </c>
      <c r="O143" s="169">
        <v>0</v>
      </c>
      <c r="P143" s="169">
        <v>0</v>
      </c>
      <c r="Q143" s="169">
        <v>0</v>
      </c>
      <c r="R143" s="169">
        <v>0</v>
      </c>
      <c r="S143" s="169">
        <v>0</v>
      </c>
      <c r="T143" s="149">
        <v>0</v>
      </c>
      <c r="U143" s="149">
        <v>0</v>
      </c>
      <c r="V143" s="56"/>
      <c r="W143" s="56"/>
      <c r="X143" s="56"/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6"/>
      <c r="AK143" s="56"/>
      <c r="AL143" s="56"/>
      <c r="AM143" s="56"/>
      <c r="AN143" s="56"/>
      <c r="AO143" s="56"/>
      <c r="AP143" s="56"/>
      <c r="AQ143" s="56"/>
      <c r="AR143" s="56"/>
      <c r="AS143" s="56"/>
      <c r="AT143" s="56"/>
      <c r="AU143" s="56"/>
      <c r="AV143" s="56"/>
      <c r="AW143" s="56"/>
      <c r="AX143" s="56"/>
      <c r="AY143" s="56"/>
      <c r="AZ143" s="56"/>
      <c r="BA143" s="56"/>
      <c r="BB143" s="56"/>
      <c r="BC143" s="56"/>
      <c r="BD143" s="56"/>
      <c r="BE143" s="56"/>
      <c r="BF143" s="56"/>
      <c r="BG143" s="56"/>
      <c r="BH143" s="56"/>
      <c r="BI143" s="56"/>
      <c r="BJ143" s="56"/>
      <c r="BK143" s="56"/>
      <c r="BL143" s="56"/>
      <c r="BM143" s="56"/>
      <c r="BN143" s="56"/>
      <c r="BO143" s="56"/>
      <c r="BP143" s="56"/>
    </row>
    <row r="144" spans="1:68" s="77" customFormat="1">
      <c r="A144" s="75">
        <v>3293</v>
      </c>
      <c r="B144" s="76" t="s">
        <v>48</v>
      </c>
      <c r="C144" s="126">
        <f t="shared" si="3"/>
        <v>33681.79</v>
      </c>
      <c r="D144" s="191">
        <v>0</v>
      </c>
      <c r="E144" s="191">
        <v>0</v>
      </c>
      <c r="F144" s="164">
        <v>10000</v>
      </c>
      <c r="G144" s="164">
        <f>G145</f>
        <v>13681.79</v>
      </c>
      <c r="H144" s="164">
        <v>0</v>
      </c>
      <c r="I144" s="206">
        <v>0</v>
      </c>
      <c r="J144" s="206">
        <v>0</v>
      </c>
      <c r="K144" s="218">
        <v>13000</v>
      </c>
      <c r="L144" s="280">
        <f>L145</f>
        <v>-3000</v>
      </c>
      <c r="M144" s="165">
        <v>0</v>
      </c>
      <c r="N144" s="165">
        <v>5000</v>
      </c>
      <c r="O144" s="165">
        <f>O145</f>
        <v>-5000</v>
      </c>
      <c r="P144" s="165">
        <v>5000</v>
      </c>
      <c r="Q144" s="165">
        <f>Q145</f>
        <v>-5000</v>
      </c>
      <c r="R144" s="165">
        <v>0</v>
      </c>
      <c r="S144" s="165">
        <v>0</v>
      </c>
      <c r="T144" s="165">
        <v>40000</v>
      </c>
      <c r="U144" s="165">
        <v>40000</v>
      </c>
      <c r="V144" s="56"/>
      <c r="W144" s="56"/>
      <c r="X144" s="56"/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56"/>
      <c r="AJ144" s="56"/>
      <c r="AK144" s="56"/>
      <c r="AL144" s="56"/>
      <c r="AM144" s="56"/>
      <c r="AN144" s="56"/>
      <c r="AO144" s="56"/>
      <c r="AP144" s="56"/>
      <c r="AQ144" s="56"/>
      <c r="AR144" s="56"/>
      <c r="AS144" s="56"/>
      <c r="AT144" s="56"/>
      <c r="AU144" s="56"/>
      <c r="AV144" s="56"/>
      <c r="AW144" s="56"/>
      <c r="AX144" s="56"/>
      <c r="AY144" s="56"/>
      <c r="AZ144" s="56"/>
      <c r="BA144" s="56"/>
      <c r="BB144" s="56"/>
      <c r="BC144" s="56"/>
      <c r="BD144" s="56"/>
      <c r="BE144" s="56"/>
      <c r="BF144" s="56"/>
      <c r="BG144" s="56"/>
      <c r="BH144" s="56"/>
      <c r="BI144" s="56"/>
      <c r="BJ144" s="56"/>
      <c r="BK144" s="56"/>
      <c r="BL144" s="56"/>
      <c r="BM144" s="56"/>
      <c r="BN144" s="56"/>
      <c r="BO144" s="56"/>
      <c r="BP144" s="56"/>
    </row>
    <row r="145" spans="1:68" s="55" customFormat="1">
      <c r="A145" s="59">
        <v>32931</v>
      </c>
      <c r="B145" s="82" t="s">
        <v>48</v>
      </c>
      <c r="C145" s="120">
        <f t="shared" si="3"/>
        <v>33681.79</v>
      </c>
      <c r="D145" s="194">
        <v>0</v>
      </c>
      <c r="E145" s="194">
        <v>0</v>
      </c>
      <c r="F145" s="150">
        <v>10000</v>
      </c>
      <c r="G145" s="150">
        <v>13681.79</v>
      </c>
      <c r="H145" s="150">
        <v>0</v>
      </c>
      <c r="I145" s="214">
        <v>0</v>
      </c>
      <c r="J145" s="214">
        <v>0</v>
      </c>
      <c r="K145" s="219">
        <v>13000</v>
      </c>
      <c r="L145" s="281">
        <v>-3000</v>
      </c>
      <c r="M145" s="142">
        <v>0</v>
      </c>
      <c r="N145" s="142">
        <v>5000</v>
      </c>
      <c r="O145" s="142">
        <v>-5000</v>
      </c>
      <c r="P145" s="142">
        <v>5000</v>
      </c>
      <c r="Q145" s="142">
        <v>-5000</v>
      </c>
      <c r="R145" s="142">
        <v>0</v>
      </c>
      <c r="S145" s="142">
        <v>0</v>
      </c>
      <c r="T145" s="149">
        <v>40000</v>
      </c>
      <c r="U145" s="149">
        <v>40000</v>
      </c>
      <c r="V145" s="56"/>
      <c r="W145" s="56"/>
      <c r="X145" s="56"/>
      <c r="Y145" s="56"/>
      <c r="Z145" s="56"/>
      <c r="AA145" s="56"/>
      <c r="AB145" s="56"/>
      <c r="AC145" s="56"/>
      <c r="AD145" s="56"/>
      <c r="AE145" s="56"/>
      <c r="AF145" s="56"/>
      <c r="AG145" s="56"/>
      <c r="AH145" s="56"/>
      <c r="AI145" s="56"/>
      <c r="AJ145" s="56"/>
      <c r="AK145" s="56"/>
      <c r="AL145" s="56"/>
      <c r="AM145" s="56"/>
      <c r="AN145" s="56"/>
      <c r="AO145" s="56"/>
      <c r="AP145" s="56"/>
      <c r="AQ145" s="56"/>
      <c r="AR145" s="56"/>
      <c r="AS145" s="56"/>
      <c r="AT145" s="56"/>
      <c r="AU145" s="56"/>
      <c r="AV145" s="56"/>
      <c r="AW145" s="56"/>
      <c r="AX145" s="56"/>
      <c r="AY145" s="56"/>
      <c r="AZ145" s="56"/>
      <c r="BA145" s="56"/>
      <c r="BB145" s="56"/>
      <c r="BC145" s="56"/>
      <c r="BD145" s="56"/>
      <c r="BE145" s="56"/>
      <c r="BF145" s="56"/>
      <c r="BG145" s="56"/>
      <c r="BH145" s="56"/>
      <c r="BI145" s="56"/>
      <c r="BJ145" s="56"/>
      <c r="BK145" s="56"/>
      <c r="BL145" s="56"/>
      <c r="BM145" s="56"/>
      <c r="BN145" s="56"/>
      <c r="BO145" s="56"/>
      <c r="BP145" s="56"/>
    </row>
    <row r="146" spans="1:68" s="64" customFormat="1">
      <c r="A146" s="75">
        <v>3294</v>
      </c>
      <c r="B146" s="76" t="s">
        <v>49</v>
      </c>
      <c r="C146" s="126">
        <f t="shared" si="3"/>
        <v>2500</v>
      </c>
      <c r="D146" s="191">
        <v>0</v>
      </c>
      <c r="E146" s="191">
        <v>0</v>
      </c>
      <c r="F146" s="164">
        <v>0</v>
      </c>
      <c r="G146" s="164">
        <v>0</v>
      </c>
      <c r="H146" s="164">
        <v>0</v>
      </c>
      <c r="I146" s="206">
        <v>0</v>
      </c>
      <c r="J146" s="206">
        <v>0</v>
      </c>
      <c r="K146" s="218">
        <v>2500</v>
      </c>
      <c r="L146" s="280">
        <v>0</v>
      </c>
      <c r="M146" s="165">
        <v>0</v>
      </c>
      <c r="N146" s="165">
        <v>0</v>
      </c>
      <c r="O146" s="165">
        <v>0</v>
      </c>
      <c r="P146" s="165">
        <v>0</v>
      </c>
      <c r="Q146" s="165">
        <v>0</v>
      </c>
      <c r="R146" s="165">
        <v>0</v>
      </c>
      <c r="S146" s="165">
        <v>0</v>
      </c>
      <c r="T146" s="165">
        <v>3000</v>
      </c>
      <c r="U146" s="165">
        <v>3000</v>
      </c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</row>
    <row r="147" spans="1:68">
      <c r="A147" s="59">
        <v>32941</v>
      </c>
      <c r="B147" s="82" t="s">
        <v>130</v>
      </c>
      <c r="C147" s="120">
        <f t="shared" si="3"/>
        <v>2500</v>
      </c>
      <c r="D147" s="194">
        <v>0</v>
      </c>
      <c r="E147" s="194">
        <v>0</v>
      </c>
      <c r="F147" s="150">
        <v>0</v>
      </c>
      <c r="G147" s="150">
        <v>0</v>
      </c>
      <c r="H147" s="150">
        <v>0</v>
      </c>
      <c r="I147" s="214">
        <v>0</v>
      </c>
      <c r="J147" s="214">
        <v>0</v>
      </c>
      <c r="K147" s="219">
        <v>2500</v>
      </c>
      <c r="L147" s="281">
        <v>0</v>
      </c>
      <c r="M147" s="142">
        <v>0</v>
      </c>
      <c r="N147" s="142">
        <v>0</v>
      </c>
      <c r="O147" s="142">
        <v>0</v>
      </c>
      <c r="P147" s="142">
        <v>0</v>
      </c>
      <c r="Q147" s="142">
        <v>0</v>
      </c>
      <c r="R147" s="142">
        <v>0</v>
      </c>
      <c r="S147" s="142">
        <v>0</v>
      </c>
      <c r="T147" s="149">
        <v>3000</v>
      </c>
      <c r="U147" s="149">
        <v>3000</v>
      </c>
    </row>
    <row r="148" spans="1:68" s="64" customFormat="1">
      <c r="A148" s="67">
        <v>3295</v>
      </c>
      <c r="B148" s="83" t="s">
        <v>58</v>
      </c>
      <c r="C148" s="126">
        <f t="shared" si="3"/>
        <v>16500</v>
      </c>
      <c r="D148" s="200">
        <f>D149</f>
        <v>14000</v>
      </c>
      <c r="E148" s="200">
        <v>0</v>
      </c>
      <c r="F148" s="157">
        <v>0</v>
      </c>
      <c r="G148" s="157">
        <v>0</v>
      </c>
      <c r="H148" s="157">
        <v>0</v>
      </c>
      <c r="I148" s="200">
        <v>0</v>
      </c>
      <c r="J148" s="200">
        <v>0</v>
      </c>
      <c r="K148" s="218">
        <v>5500</v>
      </c>
      <c r="L148" s="218">
        <f>L150</f>
        <v>-3000</v>
      </c>
      <c r="M148" s="158">
        <v>0</v>
      </c>
      <c r="N148" s="158">
        <v>0</v>
      </c>
      <c r="O148" s="158">
        <v>0</v>
      </c>
      <c r="P148" s="158">
        <v>0</v>
      </c>
      <c r="Q148" s="158">
        <v>0</v>
      </c>
      <c r="R148" s="158">
        <v>0</v>
      </c>
      <c r="S148" s="158">
        <v>0</v>
      </c>
      <c r="T148" s="158">
        <v>15500</v>
      </c>
      <c r="U148" s="158">
        <v>15500</v>
      </c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</row>
    <row r="149" spans="1:68" s="52" customFormat="1">
      <c r="A149" s="78">
        <v>32955</v>
      </c>
      <c r="B149" s="84" t="s">
        <v>161</v>
      </c>
      <c r="C149" s="120">
        <f t="shared" si="3"/>
        <v>14000</v>
      </c>
      <c r="D149" s="202">
        <v>14000</v>
      </c>
      <c r="E149" s="202">
        <v>0</v>
      </c>
      <c r="F149" s="166">
        <v>0</v>
      </c>
      <c r="G149" s="166">
        <v>0</v>
      </c>
      <c r="H149" s="166">
        <v>0</v>
      </c>
      <c r="I149" s="202">
        <v>0</v>
      </c>
      <c r="J149" s="202">
        <v>0</v>
      </c>
      <c r="K149" s="225">
        <v>0</v>
      </c>
      <c r="L149" s="282">
        <v>0</v>
      </c>
      <c r="M149" s="167">
        <v>0</v>
      </c>
      <c r="N149" s="167">
        <v>0</v>
      </c>
      <c r="O149" s="167">
        <v>0</v>
      </c>
      <c r="P149" s="167">
        <v>0</v>
      </c>
      <c r="Q149" s="167">
        <v>0</v>
      </c>
      <c r="R149" s="167">
        <v>0</v>
      </c>
      <c r="S149" s="167">
        <v>0</v>
      </c>
      <c r="T149" s="167">
        <v>14000</v>
      </c>
      <c r="U149" s="167">
        <v>14000</v>
      </c>
    </row>
    <row r="150" spans="1:68" s="52" customFormat="1">
      <c r="A150" s="78">
        <v>32953</v>
      </c>
      <c r="B150" s="84" t="s">
        <v>140</v>
      </c>
      <c r="C150" s="120">
        <f t="shared" si="3"/>
        <v>2500</v>
      </c>
      <c r="D150" s="202">
        <v>0</v>
      </c>
      <c r="E150" s="202">
        <v>0</v>
      </c>
      <c r="F150" s="166">
        <v>0</v>
      </c>
      <c r="G150" s="166">
        <v>0</v>
      </c>
      <c r="H150" s="166">
        <v>0</v>
      </c>
      <c r="I150" s="202">
        <v>0</v>
      </c>
      <c r="J150" s="202">
        <v>0</v>
      </c>
      <c r="K150" s="219">
        <v>5500</v>
      </c>
      <c r="L150" s="281">
        <v>-3000</v>
      </c>
      <c r="M150" s="167">
        <v>0</v>
      </c>
      <c r="N150" s="167">
        <v>0</v>
      </c>
      <c r="O150" s="167">
        <v>0</v>
      </c>
      <c r="P150" s="167">
        <v>0</v>
      </c>
      <c r="Q150" s="167">
        <v>0</v>
      </c>
      <c r="R150" s="167">
        <v>0</v>
      </c>
      <c r="S150" s="167">
        <v>0</v>
      </c>
      <c r="T150" s="149">
        <v>1500</v>
      </c>
      <c r="U150" s="149">
        <v>1500</v>
      </c>
    </row>
    <row r="151" spans="1:68" s="64" customFormat="1">
      <c r="A151" s="75">
        <v>3299</v>
      </c>
      <c r="B151" s="76" t="s">
        <v>2</v>
      </c>
      <c r="C151" s="126">
        <f t="shared" si="3"/>
        <v>13875.64</v>
      </c>
      <c r="D151" s="191">
        <v>0</v>
      </c>
      <c r="E151" s="191">
        <v>0</v>
      </c>
      <c r="F151" s="164">
        <v>5100</v>
      </c>
      <c r="G151" s="164">
        <f>G153</f>
        <v>-224.36</v>
      </c>
      <c r="H151" s="164">
        <v>0</v>
      </c>
      <c r="I151" s="206">
        <v>0</v>
      </c>
      <c r="J151" s="206">
        <v>0</v>
      </c>
      <c r="K151" s="218">
        <v>15000</v>
      </c>
      <c r="L151" s="280">
        <f>L152+L153</f>
        <v>-6000</v>
      </c>
      <c r="M151" s="165">
        <v>0</v>
      </c>
      <c r="N151" s="165">
        <v>2500</v>
      </c>
      <c r="O151" s="165">
        <f>O152</f>
        <v>-2500</v>
      </c>
      <c r="P151" s="165">
        <v>5000</v>
      </c>
      <c r="Q151" s="165">
        <f>Q152</f>
        <v>-5000</v>
      </c>
      <c r="R151" s="165">
        <v>0</v>
      </c>
      <c r="S151" s="165">
        <v>0</v>
      </c>
      <c r="T151" s="165">
        <v>37100</v>
      </c>
      <c r="U151" s="165">
        <v>37100</v>
      </c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</row>
    <row r="152" spans="1:68" ht="36.75">
      <c r="A152" s="59">
        <v>32991</v>
      </c>
      <c r="B152" s="82" t="s">
        <v>132</v>
      </c>
      <c r="C152" s="120">
        <f t="shared" si="3"/>
        <v>6000</v>
      </c>
      <c r="D152" s="194">
        <v>0</v>
      </c>
      <c r="E152" s="194">
        <v>0</v>
      </c>
      <c r="F152" s="150">
        <v>1000</v>
      </c>
      <c r="G152" s="150">
        <v>0</v>
      </c>
      <c r="H152" s="150">
        <v>0</v>
      </c>
      <c r="I152" s="214">
        <v>0</v>
      </c>
      <c r="J152" s="214">
        <v>0</v>
      </c>
      <c r="K152" s="219">
        <v>3000</v>
      </c>
      <c r="L152" s="281">
        <v>2000</v>
      </c>
      <c r="M152" s="142">
        <v>0</v>
      </c>
      <c r="N152" s="142">
        <v>2500</v>
      </c>
      <c r="O152" s="142">
        <v>-2500</v>
      </c>
      <c r="P152" s="142">
        <v>5000</v>
      </c>
      <c r="Q152" s="142">
        <v>-5000</v>
      </c>
      <c r="R152" s="142">
        <v>0</v>
      </c>
      <c r="S152" s="142">
        <v>0</v>
      </c>
      <c r="T152" s="149">
        <v>18000</v>
      </c>
      <c r="U152" s="149">
        <v>18000</v>
      </c>
    </row>
    <row r="153" spans="1:68">
      <c r="A153" s="59">
        <v>32999</v>
      </c>
      <c r="B153" s="82" t="s">
        <v>2</v>
      </c>
      <c r="C153" s="129">
        <f t="shared" si="3"/>
        <v>7875.6399999999994</v>
      </c>
      <c r="D153" s="194">
        <v>0</v>
      </c>
      <c r="E153" s="194">
        <v>0</v>
      </c>
      <c r="F153" s="150">
        <v>4100</v>
      </c>
      <c r="G153" s="150">
        <v>-224.36</v>
      </c>
      <c r="H153" s="150">
        <v>0</v>
      </c>
      <c r="I153" s="214">
        <v>0</v>
      </c>
      <c r="J153" s="214">
        <v>0</v>
      </c>
      <c r="K153" s="219">
        <v>12000</v>
      </c>
      <c r="L153" s="281">
        <v>-8000</v>
      </c>
      <c r="M153" s="142">
        <v>0</v>
      </c>
      <c r="N153" s="142">
        <v>0</v>
      </c>
      <c r="O153" s="142">
        <v>0</v>
      </c>
      <c r="P153" s="142">
        <v>0</v>
      </c>
      <c r="Q153" s="142">
        <v>0</v>
      </c>
      <c r="R153" s="142">
        <v>0</v>
      </c>
      <c r="S153" s="142">
        <v>0</v>
      </c>
      <c r="T153" s="149">
        <v>19100</v>
      </c>
      <c r="U153" s="149">
        <v>19100</v>
      </c>
    </row>
    <row r="154" spans="1:68" ht="19.5" thickBot="1">
      <c r="A154" s="53">
        <v>34</v>
      </c>
      <c r="B154" s="53" t="s">
        <v>5</v>
      </c>
      <c r="C154" s="183">
        <f t="shared" si="3"/>
        <v>5571.52</v>
      </c>
      <c r="D154" s="210">
        <v>0</v>
      </c>
      <c r="E154" s="210">
        <v>0</v>
      </c>
      <c r="F154" s="151">
        <v>4000</v>
      </c>
      <c r="G154" s="151">
        <f>G155</f>
        <v>-1028.48</v>
      </c>
      <c r="H154" s="151">
        <v>0</v>
      </c>
      <c r="I154" s="210">
        <v>0</v>
      </c>
      <c r="J154" s="210">
        <v>0</v>
      </c>
      <c r="K154" s="221">
        <v>650</v>
      </c>
      <c r="L154" s="221">
        <f>L155</f>
        <v>1950</v>
      </c>
      <c r="M154" s="138">
        <v>0</v>
      </c>
      <c r="N154" s="138">
        <v>0</v>
      </c>
      <c r="O154" s="138">
        <v>0</v>
      </c>
      <c r="P154" s="138">
        <v>0</v>
      </c>
      <c r="Q154" s="138">
        <v>0</v>
      </c>
      <c r="R154" s="138">
        <v>0</v>
      </c>
      <c r="S154" s="138">
        <v>0</v>
      </c>
      <c r="T154" s="138">
        <v>4650</v>
      </c>
      <c r="U154" s="138">
        <v>4650</v>
      </c>
    </row>
    <row r="155" spans="1:68" s="55" customFormat="1">
      <c r="A155" s="54">
        <v>343</v>
      </c>
      <c r="B155" s="54" t="s">
        <v>6</v>
      </c>
      <c r="C155" s="181">
        <f t="shared" si="3"/>
        <v>5571.52</v>
      </c>
      <c r="D155" s="185">
        <v>0</v>
      </c>
      <c r="E155" s="185">
        <v>0</v>
      </c>
      <c r="F155" s="152">
        <v>4000</v>
      </c>
      <c r="G155" s="152">
        <f>G156</f>
        <v>-1028.48</v>
      </c>
      <c r="H155" s="152">
        <v>0</v>
      </c>
      <c r="I155" s="196">
        <v>0</v>
      </c>
      <c r="J155" s="196">
        <v>0</v>
      </c>
      <c r="K155" s="222">
        <v>650</v>
      </c>
      <c r="L155" s="222">
        <f>L156+L159</f>
        <v>1950</v>
      </c>
      <c r="M155" s="146">
        <v>0</v>
      </c>
      <c r="N155" s="146">
        <v>0</v>
      </c>
      <c r="O155" s="146">
        <v>0</v>
      </c>
      <c r="P155" s="146">
        <v>0</v>
      </c>
      <c r="Q155" s="146">
        <v>0</v>
      </c>
      <c r="R155" s="146">
        <v>0</v>
      </c>
      <c r="S155" s="146">
        <v>0</v>
      </c>
      <c r="T155" s="146">
        <v>4650</v>
      </c>
      <c r="U155" s="146">
        <v>4650</v>
      </c>
      <c r="V155" s="56"/>
      <c r="W155" s="56"/>
      <c r="X155" s="56"/>
      <c r="Y155" s="56"/>
      <c r="Z155" s="56"/>
      <c r="AA155" s="56"/>
      <c r="AB155" s="56"/>
      <c r="AC155" s="56"/>
      <c r="AD155" s="56"/>
      <c r="AE155" s="56"/>
      <c r="AF155" s="56"/>
      <c r="AG155" s="56"/>
      <c r="AH155" s="56"/>
      <c r="AI155" s="56"/>
      <c r="AJ155" s="56"/>
      <c r="AK155" s="56"/>
      <c r="AL155" s="56"/>
      <c r="AM155" s="56"/>
      <c r="AN155" s="56"/>
      <c r="AO155" s="56"/>
      <c r="AP155" s="56"/>
      <c r="AQ155" s="56"/>
      <c r="AR155" s="56"/>
      <c r="AS155" s="56"/>
      <c r="AT155" s="56"/>
      <c r="AU155" s="56"/>
      <c r="AV155" s="56"/>
      <c r="AW155" s="56"/>
      <c r="AX155" s="56"/>
      <c r="AY155" s="56"/>
      <c r="AZ155" s="56"/>
      <c r="BA155" s="56"/>
      <c r="BB155" s="56"/>
      <c r="BC155" s="56"/>
      <c r="BD155" s="56"/>
      <c r="BE155" s="56"/>
      <c r="BF155" s="56"/>
      <c r="BG155" s="56"/>
      <c r="BH155" s="56"/>
      <c r="BI155" s="56"/>
      <c r="BJ155" s="56"/>
      <c r="BK155" s="56"/>
      <c r="BL155" s="56"/>
      <c r="BM155" s="56"/>
      <c r="BN155" s="56"/>
      <c r="BO155" s="56"/>
      <c r="BP155" s="56"/>
    </row>
    <row r="156" spans="1:68" s="77" customFormat="1">
      <c r="A156" s="85">
        <v>3431</v>
      </c>
      <c r="B156" s="67" t="s">
        <v>50</v>
      </c>
      <c r="C156" s="182">
        <f t="shared" si="3"/>
        <v>5471.52</v>
      </c>
      <c r="D156" s="188">
        <v>0</v>
      </c>
      <c r="E156" s="188">
        <v>0</v>
      </c>
      <c r="F156" s="157">
        <v>4000</v>
      </c>
      <c r="G156" s="157">
        <f>G157</f>
        <v>-1028.48</v>
      </c>
      <c r="H156" s="157">
        <v>0</v>
      </c>
      <c r="I156" s="200">
        <v>0</v>
      </c>
      <c r="J156" s="200">
        <v>0</v>
      </c>
      <c r="K156" s="218">
        <v>500</v>
      </c>
      <c r="L156" s="218">
        <f>L157</f>
        <v>2000</v>
      </c>
      <c r="M156" s="158">
        <v>0</v>
      </c>
      <c r="N156" s="158">
        <v>0</v>
      </c>
      <c r="O156" s="158">
        <v>0</v>
      </c>
      <c r="P156" s="158">
        <v>0</v>
      </c>
      <c r="Q156" s="158">
        <v>0</v>
      </c>
      <c r="R156" s="158">
        <v>0</v>
      </c>
      <c r="S156" s="158">
        <v>0</v>
      </c>
      <c r="T156" s="158">
        <v>4500</v>
      </c>
      <c r="U156" s="158">
        <v>4500</v>
      </c>
      <c r="V156" s="56"/>
      <c r="W156" s="56"/>
      <c r="X156" s="56"/>
      <c r="Y156" s="56"/>
      <c r="Z156" s="56"/>
      <c r="AA156" s="56"/>
      <c r="AB156" s="56"/>
      <c r="AC156" s="56"/>
      <c r="AD156" s="56"/>
      <c r="AE156" s="56"/>
      <c r="AF156" s="56"/>
      <c r="AG156" s="56"/>
      <c r="AH156" s="56"/>
      <c r="AI156" s="56"/>
      <c r="AJ156" s="56"/>
      <c r="AK156" s="56"/>
      <c r="AL156" s="56"/>
      <c r="AM156" s="56"/>
      <c r="AN156" s="56"/>
      <c r="AO156" s="56"/>
      <c r="AP156" s="56"/>
      <c r="AQ156" s="56"/>
      <c r="AR156" s="56"/>
      <c r="AS156" s="56"/>
      <c r="AT156" s="56"/>
      <c r="AU156" s="56"/>
      <c r="AV156" s="56"/>
      <c r="AW156" s="56"/>
      <c r="AX156" s="56"/>
      <c r="AY156" s="56"/>
      <c r="AZ156" s="56"/>
      <c r="BA156" s="56"/>
      <c r="BB156" s="56"/>
      <c r="BC156" s="56"/>
      <c r="BD156" s="56"/>
      <c r="BE156" s="56"/>
      <c r="BF156" s="56"/>
      <c r="BG156" s="56"/>
      <c r="BH156" s="56"/>
      <c r="BI156" s="56"/>
      <c r="BJ156" s="56"/>
      <c r="BK156" s="56"/>
      <c r="BL156" s="56"/>
      <c r="BM156" s="56"/>
      <c r="BN156" s="56"/>
      <c r="BO156" s="56"/>
      <c r="BP156" s="56"/>
    </row>
    <row r="157" spans="1:68" s="55" customFormat="1">
      <c r="A157" s="86">
        <v>34311</v>
      </c>
      <c r="B157" s="69" t="s">
        <v>131</v>
      </c>
      <c r="C157" s="129">
        <f t="shared" si="3"/>
        <v>5471.52</v>
      </c>
      <c r="D157" s="189">
        <v>0</v>
      </c>
      <c r="E157" s="189">
        <v>0</v>
      </c>
      <c r="F157" s="159">
        <v>4000</v>
      </c>
      <c r="G157" s="159">
        <v>-1028.48</v>
      </c>
      <c r="H157" s="159">
        <v>0</v>
      </c>
      <c r="I157" s="212">
        <v>0</v>
      </c>
      <c r="J157" s="212">
        <v>0</v>
      </c>
      <c r="K157" s="219">
        <v>500</v>
      </c>
      <c r="L157" s="219">
        <v>2000</v>
      </c>
      <c r="M157" s="140">
        <v>0</v>
      </c>
      <c r="N157" s="140">
        <v>0</v>
      </c>
      <c r="O157" s="140">
        <v>0</v>
      </c>
      <c r="P157" s="140">
        <v>0</v>
      </c>
      <c r="Q157" s="140">
        <v>0</v>
      </c>
      <c r="R157" s="140">
        <v>0</v>
      </c>
      <c r="S157" s="140">
        <v>0</v>
      </c>
      <c r="T157" s="161">
        <v>4500</v>
      </c>
      <c r="U157" s="161">
        <v>4500</v>
      </c>
      <c r="V157" s="56"/>
      <c r="W157" s="56"/>
      <c r="X157" s="56"/>
      <c r="Y157" s="56"/>
      <c r="Z157" s="56"/>
      <c r="AA157" s="56"/>
      <c r="AB157" s="56"/>
      <c r="AC157" s="56"/>
      <c r="AD157" s="56"/>
      <c r="AE157" s="56"/>
      <c r="AF157" s="56"/>
      <c r="AG157" s="56"/>
      <c r="AH157" s="56"/>
      <c r="AI157" s="56"/>
      <c r="AJ157" s="56"/>
      <c r="AK157" s="56"/>
      <c r="AL157" s="56"/>
      <c r="AM157" s="56"/>
      <c r="AN157" s="56"/>
      <c r="AO157" s="56"/>
      <c r="AP157" s="56"/>
      <c r="AQ157" s="56"/>
      <c r="AR157" s="56"/>
      <c r="AS157" s="56"/>
      <c r="AT157" s="56"/>
      <c r="AU157" s="56"/>
      <c r="AV157" s="56"/>
      <c r="AW157" s="56"/>
      <c r="AX157" s="56"/>
      <c r="AY157" s="56"/>
      <c r="AZ157" s="56"/>
      <c r="BA157" s="56"/>
      <c r="BB157" s="56"/>
      <c r="BC157" s="56"/>
      <c r="BD157" s="56"/>
      <c r="BE157" s="56"/>
      <c r="BF157" s="56"/>
      <c r="BG157" s="56"/>
      <c r="BH157" s="56"/>
      <c r="BI157" s="56"/>
      <c r="BJ157" s="56"/>
      <c r="BK157" s="56"/>
      <c r="BL157" s="56"/>
      <c r="BM157" s="56"/>
      <c r="BN157" s="56"/>
      <c r="BO157" s="56"/>
      <c r="BP157" s="56"/>
    </row>
    <row r="158" spans="1:68" s="77" customFormat="1">
      <c r="A158" s="87">
        <v>3432</v>
      </c>
      <c r="B158" s="67" t="s">
        <v>70</v>
      </c>
      <c r="C158" s="182">
        <f t="shared" si="3"/>
        <v>0</v>
      </c>
      <c r="D158" s="188">
        <v>0</v>
      </c>
      <c r="E158" s="188">
        <v>0</v>
      </c>
      <c r="F158" s="157">
        <v>0</v>
      </c>
      <c r="G158" s="157">
        <v>0</v>
      </c>
      <c r="H158" s="157">
        <v>0</v>
      </c>
      <c r="I158" s="200">
        <v>0</v>
      </c>
      <c r="J158" s="200">
        <v>0</v>
      </c>
      <c r="K158" s="218">
        <v>0</v>
      </c>
      <c r="L158" s="218">
        <v>0</v>
      </c>
      <c r="M158" s="158">
        <v>0</v>
      </c>
      <c r="N158" s="158">
        <v>0</v>
      </c>
      <c r="O158" s="158">
        <v>0</v>
      </c>
      <c r="P158" s="158">
        <v>0</v>
      </c>
      <c r="Q158" s="158">
        <v>0</v>
      </c>
      <c r="R158" s="158">
        <v>0</v>
      </c>
      <c r="S158" s="158">
        <v>0</v>
      </c>
      <c r="T158" s="158">
        <v>0</v>
      </c>
      <c r="U158" s="158">
        <v>0</v>
      </c>
      <c r="V158" s="56"/>
      <c r="W158" s="56"/>
      <c r="X158" s="56"/>
      <c r="Y158" s="56"/>
      <c r="Z158" s="56"/>
      <c r="AA158" s="56"/>
      <c r="AB158" s="56"/>
      <c r="AC158" s="56"/>
      <c r="AD158" s="56"/>
      <c r="AE158" s="56"/>
      <c r="AF158" s="56"/>
      <c r="AG158" s="56"/>
      <c r="AH158" s="56"/>
      <c r="AI158" s="56"/>
      <c r="AJ158" s="56"/>
      <c r="AK158" s="56"/>
      <c r="AL158" s="56"/>
      <c r="AM158" s="56"/>
      <c r="AN158" s="56"/>
      <c r="AO158" s="56"/>
      <c r="AP158" s="56"/>
      <c r="AQ158" s="56"/>
      <c r="AR158" s="56"/>
      <c r="AS158" s="56"/>
      <c r="AT158" s="56"/>
      <c r="AU158" s="56"/>
      <c r="AV158" s="56"/>
      <c r="AW158" s="56"/>
      <c r="AX158" s="56"/>
      <c r="AY158" s="56"/>
      <c r="AZ158" s="56"/>
      <c r="BA158" s="56"/>
      <c r="BB158" s="56"/>
      <c r="BC158" s="56"/>
      <c r="BD158" s="56"/>
      <c r="BE158" s="56"/>
      <c r="BF158" s="56"/>
      <c r="BG158" s="56"/>
      <c r="BH158" s="56"/>
      <c r="BI158" s="56"/>
      <c r="BJ158" s="56"/>
      <c r="BK158" s="56"/>
      <c r="BL158" s="56"/>
      <c r="BM158" s="56"/>
      <c r="BN158" s="56"/>
      <c r="BO158" s="56"/>
      <c r="BP158" s="56"/>
    </row>
    <row r="159" spans="1:68" s="64" customFormat="1">
      <c r="A159" s="88">
        <v>3433</v>
      </c>
      <c r="B159" s="83" t="s">
        <v>56</v>
      </c>
      <c r="C159" s="182">
        <f t="shared" si="3"/>
        <v>100</v>
      </c>
      <c r="D159" s="200">
        <v>0</v>
      </c>
      <c r="E159" s="200">
        <v>0</v>
      </c>
      <c r="F159" s="157">
        <v>0</v>
      </c>
      <c r="G159" s="157">
        <v>0</v>
      </c>
      <c r="H159" s="157">
        <v>0</v>
      </c>
      <c r="I159" s="200">
        <v>0</v>
      </c>
      <c r="J159" s="200">
        <v>0</v>
      </c>
      <c r="K159" s="218">
        <v>150</v>
      </c>
      <c r="L159" s="218">
        <v>-50</v>
      </c>
      <c r="M159" s="158">
        <v>0</v>
      </c>
      <c r="N159" s="158">
        <v>0</v>
      </c>
      <c r="O159" s="158">
        <v>0</v>
      </c>
      <c r="P159" s="158">
        <v>0</v>
      </c>
      <c r="Q159" s="158">
        <v>0</v>
      </c>
      <c r="R159" s="158">
        <v>0</v>
      </c>
      <c r="S159" s="158">
        <v>0</v>
      </c>
      <c r="T159" s="158">
        <v>150</v>
      </c>
      <c r="U159" s="158">
        <v>150</v>
      </c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</row>
    <row r="160" spans="1:68">
      <c r="A160" s="89">
        <v>4</v>
      </c>
      <c r="B160" s="127"/>
      <c r="C160" s="121">
        <f t="shared" si="3"/>
        <v>201350</v>
      </c>
      <c r="D160" s="195">
        <v>0</v>
      </c>
      <c r="E160" s="195">
        <f>E164</f>
        <v>10000</v>
      </c>
      <c r="F160" s="170">
        <v>0</v>
      </c>
      <c r="G160" s="170">
        <v>0</v>
      </c>
      <c r="H160" s="170">
        <f>H164</f>
        <v>50000</v>
      </c>
      <c r="I160" s="207">
        <v>0</v>
      </c>
      <c r="J160" s="207">
        <v>0</v>
      </c>
      <c r="K160" s="223">
        <v>161850</v>
      </c>
      <c r="L160" s="283">
        <f>L164</f>
        <v>-20500</v>
      </c>
      <c r="M160" s="171">
        <v>0</v>
      </c>
      <c r="N160" s="171">
        <v>0</v>
      </c>
      <c r="O160" s="171">
        <v>0</v>
      </c>
      <c r="P160" s="171">
        <v>0</v>
      </c>
      <c r="Q160" s="171">
        <v>0</v>
      </c>
      <c r="R160" s="171">
        <v>0</v>
      </c>
      <c r="S160" s="171">
        <v>0</v>
      </c>
      <c r="T160" s="171">
        <v>269850</v>
      </c>
      <c r="U160" s="171">
        <v>269850</v>
      </c>
    </row>
    <row r="161" spans="1:68" ht="36.75">
      <c r="A161" s="90">
        <v>41</v>
      </c>
      <c r="B161" s="91" t="s">
        <v>67</v>
      </c>
      <c r="C161" s="125">
        <f t="shared" si="3"/>
        <v>0</v>
      </c>
      <c r="D161" s="211">
        <v>0</v>
      </c>
      <c r="E161" s="211">
        <v>0</v>
      </c>
      <c r="F161" s="172">
        <v>0</v>
      </c>
      <c r="G161" s="172">
        <v>0</v>
      </c>
      <c r="H161" s="172">
        <v>0</v>
      </c>
      <c r="I161" s="211">
        <v>0</v>
      </c>
      <c r="J161" s="211">
        <v>0</v>
      </c>
      <c r="K161" s="224">
        <v>0</v>
      </c>
      <c r="L161" s="284">
        <v>0</v>
      </c>
      <c r="M161" s="139">
        <v>0</v>
      </c>
      <c r="N161" s="139">
        <v>0</v>
      </c>
      <c r="O161" s="139">
        <v>0</v>
      </c>
      <c r="P161" s="139">
        <v>0</v>
      </c>
      <c r="Q161" s="139">
        <v>0</v>
      </c>
      <c r="R161" s="139">
        <v>0</v>
      </c>
      <c r="S161" s="139">
        <v>0</v>
      </c>
      <c r="T161" s="139">
        <v>0</v>
      </c>
      <c r="U161" s="139">
        <v>0</v>
      </c>
    </row>
    <row r="162" spans="1:68">
      <c r="A162" s="90">
        <v>412</v>
      </c>
      <c r="B162" s="92" t="s">
        <v>65</v>
      </c>
      <c r="C162" s="125">
        <f t="shared" si="3"/>
        <v>0</v>
      </c>
      <c r="D162" s="211">
        <v>0</v>
      </c>
      <c r="E162" s="211">
        <v>0</v>
      </c>
      <c r="F162" s="172">
        <v>0</v>
      </c>
      <c r="G162" s="172">
        <v>0</v>
      </c>
      <c r="H162" s="172">
        <v>0</v>
      </c>
      <c r="I162" s="211">
        <v>0</v>
      </c>
      <c r="J162" s="211">
        <v>0</v>
      </c>
      <c r="K162" s="224">
        <v>0</v>
      </c>
      <c r="L162" s="284">
        <v>0</v>
      </c>
      <c r="M162" s="139">
        <v>0</v>
      </c>
      <c r="N162" s="139">
        <v>0</v>
      </c>
      <c r="O162" s="139">
        <v>0</v>
      </c>
      <c r="P162" s="139">
        <v>0</v>
      </c>
      <c r="Q162" s="139">
        <v>0</v>
      </c>
      <c r="R162" s="139">
        <v>0</v>
      </c>
      <c r="S162" s="139">
        <v>0</v>
      </c>
      <c r="T162" s="139">
        <v>0</v>
      </c>
      <c r="U162" s="139">
        <v>0</v>
      </c>
    </row>
    <row r="163" spans="1:68">
      <c r="A163" s="93">
        <v>4124</v>
      </c>
      <c r="B163" s="84" t="s">
        <v>66</v>
      </c>
      <c r="C163" s="120">
        <f t="shared" si="3"/>
        <v>0</v>
      </c>
      <c r="D163" s="202">
        <v>0</v>
      </c>
      <c r="E163" s="202">
        <v>0</v>
      </c>
      <c r="F163" s="166">
        <v>0</v>
      </c>
      <c r="G163" s="166">
        <v>0</v>
      </c>
      <c r="H163" s="166">
        <v>0</v>
      </c>
      <c r="I163" s="202">
        <v>0</v>
      </c>
      <c r="J163" s="202">
        <v>0</v>
      </c>
      <c r="K163" s="219">
        <v>0</v>
      </c>
      <c r="L163" s="281">
        <v>0</v>
      </c>
      <c r="M163" s="167">
        <v>0</v>
      </c>
      <c r="N163" s="167">
        <v>0</v>
      </c>
      <c r="O163" s="167">
        <v>0</v>
      </c>
      <c r="P163" s="167">
        <v>0</v>
      </c>
      <c r="Q163" s="167">
        <v>0</v>
      </c>
      <c r="R163" s="167">
        <v>0</v>
      </c>
      <c r="S163" s="167">
        <v>0</v>
      </c>
      <c r="T163" s="167">
        <v>0</v>
      </c>
      <c r="U163" s="167">
        <v>0</v>
      </c>
    </row>
    <row r="164" spans="1:68" ht="37.5" thickBot="1">
      <c r="A164" s="53">
        <v>42</v>
      </c>
      <c r="B164" s="94" t="s">
        <v>21</v>
      </c>
      <c r="C164" s="123">
        <f t="shared" si="3"/>
        <v>201350</v>
      </c>
      <c r="D164" s="210">
        <v>0</v>
      </c>
      <c r="E164" s="210">
        <f>E181</f>
        <v>10000</v>
      </c>
      <c r="F164" s="151">
        <v>0</v>
      </c>
      <c r="G164" s="151">
        <v>0</v>
      </c>
      <c r="H164" s="151">
        <f>H165</f>
        <v>50000</v>
      </c>
      <c r="I164" s="210">
        <v>0</v>
      </c>
      <c r="J164" s="210">
        <v>0</v>
      </c>
      <c r="K164" s="221">
        <v>161850</v>
      </c>
      <c r="L164" s="221">
        <f>L165+L181+L186</f>
        <v>-20500</v>
      </c>
      <c r="M164" s="138">
        <v>0</v>
      </c>
      <c r="N164" s="138">
        <v>0</v>
      </c>
      <c r="O164" s="138">
        <v>0</v>
      </c>
      <c r="P164" s="138">
        <v>0</v>
      </c>
      <c r="Q164" s="138">
        <v>0</v>
      </c>
      <c r="R164" s="138">
        <v>0</v>
      </c>
      <c r="S164" s="138">
        <v>0</v>
      </c>
      <c r="T164" s="138">
        <v>0</v>
      </c>
      <c r="U164" s="138">
        <v>0</v>
      </c>
    </row>
    <row r="165" spans="1:68" s="55" customFormat="1">
      <c r="A165" s="54">
        <v>422</v>
      </c>
      <c r="B165" s="95" t="s">
        <v>22</v>
      </c>
      <c r="C165" s="124">
        <f t="shared" si="3"/>
        <v>190850</v>
      </c>
      <c r="D165" s="196">
        <v>0</v>
      </c>
      <c r="E165" s="196">
        <v>0</v>
      </c>
      <c r="F165" s="152">
        <v>0</v>
      </c>
      <c r="G165" s="152">
        <v>0</v>
      </c>
      <c r="H165" s="152">
        <f>H178</f>
        <v>50000</v>
      </c>
      <c r="I165" s="196">
        <v>0</v>
      </c>
      <c r="J165" s="196">
        <v>0</v>
      </c>
      <c r="K165" s="222">
        <v>154350</v>
      </c>
      <c r="L165" s="222">
        <f>L166+L170+L174+L178</f>
        <v>-13500</v>
      </c>
      <c r="M165" s="146">
        <v>0</v>
      </c>
      <c r="N165" s="141">
        <v>0</v>
      </c>
      <c r="O165" s="141">
        <v>0</v>
      </c>
      <c r="P165" s="141">
        <v>0</v>
      </c>
      <c r="Q165" s="141">
        <v>0</v>
      </c>
      <c r="R165" s="146">
        <v>0</v>
      </c>
      <c r="S165" s="146">
        <v>0</v>
      </c>
      <c r="T165" s="146">
        <v>262350</v>
      </c>
      <c r="U165" s="146">
        <v>262350</v>
      </c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56"/>
      <c r="AO165" s="56"/>
      <c r="AP165" s="56"/>
      <c r="AQ165" s="56"/>
      <c r="AR165" s="56"/>
      <c r="AS165" s="56"/>
      <c r="AT165" s="56"/>
      <c r="AU165" s="56"/>
      <c r="AV165" s="56"/>
      <c r="AW165" s="56"/>
      <c r="AX165" s="56"/>
      <c r="AY165" s="56"/>
      <c r="AZ165" s="56"/>
      <c r="BA165" s="56"/>
      <c r="BB165" s="56"/>
      <c r="BC165" s="56"/>
      <c r="BD165" s="56"/>
      <c r="BE165" s="56"/>
      <c r="BF165" s="56"/>
      <c r="BG165" s="56"/>
      <c r="BH165" s="56"/>
      <c r="BI165" s="56"/>
      <c r="BJ165" s="56"/>
      <c r="BK165" s="56"/>
      <c r="BL165" s="56"/>
      <c r="BM165" s="56"/>
      <c r="BN165" s="56"/>
      <c r="BO165" s="56"/>
      <c r="BP165" s="56"/>
    </row>
    <row r="166" spans="1:68" s="64" customFormat="1">
      <c r="A166" s="62">
        <v>4221</v>
      </c>
      <c r="B166" s="96" t="s">
        <v>51</v>
      </c>
      <c r="C166" s="126">
        <f t="shared" si="3"/>
        <v>22000</v>
      </c>
      <c r="D166" s="198">
        <v>0</v>
      </c>
      <c r="E166" s="198">
        <v>0</v>
      </c>
      <c r="F166" s="153">
        <v>0</v>
      </c>
      <c r="G166" s="153">
        <v>0</v>
      </c>
      <c r="H166" s="153">
        <v>0</v>
      </c>
      <c r="I166" s="198">
        <v>0</v>
      </c>
      <c r="J166" s="198">
        <v>0</v>
      </c>
      <c r="K166" s="218">
        <v>27000</v>
      </c>
      <c r="L166" s="278">
        <f>L167+L168+L169</f>
        <v>-5000</v>
      </c>
      <c r="M166" s="154">
        <v>0</v>
      </c>
      <c r="N166" s="154">
        <v>0</v>
      </c>
      <c r="O166" s="154">
        <v>0</v>
      </c>
      <c r="P166" s="154">
        <v>0</v>
      </c>
      <c r="Q166" s="154">
        <v>0</v>
      </c>
      <c r="R166" s="154">
        <v>0</v>
      </c>
      <c r="S166" s="154">
        <v>0</v>
      </c>
      <c r="T166" s="154">
        <v>30000</v>
      </c>
      <c r="U166" s="154">
        <v>30000</v>
      </c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</row>
    <row r="167" spans="1:68">
      <c r="A167" s="97">
        <v>42211</v>
      </c>
      <c r="B167" s="98" t="s">
        <v>135</v>
      </c>
      <c r="C167" s="120">
        <f t="shared" si="3"/>
        <v>22000</v>
      </c>
      <c r="D167" s="203">
        <v>0</v>
      </c>
      <c r="E167" s="203">
        <v>0</v>
      </c>
      <c r="F167" s="174">
        <v>0</v>
      </c>
      <c r="G167" s="174">
        <v>0</v>
      </c>
      <c r="H167" s="174">
        <v>0</v>
      </c>
      <c r="I167" s="203">
        <v>0</v>
      </c>
      <c r="J167" s="203">
        <v>0</v>
      </c>
      <c r="K167" s="219">
        <v>15000</v>
      </c>
      <c r="L167" s="279">
        <v>7000</v>
      </c>
      <c r="M167" s="173">
        <v>0</v>
      </c>
      <c r="N167" s="173">
        <v>0</v>
      </c>
      <c r="O167" s="173">
        <v>0</v>
      </c>
      <c r="P167" s="173">
        <v>0</v>
      </c>
      <c r="Q167" s="173">
        <v>0</v>
      </c>
      <c r="R167" s="173">
        <v>0</v>
      </c>
      <c r="S167" s="173">
        <v>0</v>
      </c>
      <c r="T167" s="148">
        <v>15000</v>
      </c>
      <c r="U167" s="148">
        <v>15000</v>
      </c>
    </row>
    <row r="168" spans="1:68">
      <c r="A168" s="97">
        <v>42212</v>
      </c>
      <c r="B168" s="98" t="s">
        <v>153</v>
      </c>
      <c r="C168" s="120">
        <f t="shared" si="3"/>
        <v>0</v>
      </c>
      <c r="D168" s="203">
        <v>0</v>
      </c>
      <c r="E168" s="203">
        <v>0</v>
      </c>
      <c r="F168" s="174">
        <v>0</v>
      </c>
      <c r="G168" s="174">
        <v>0</v>
      </c>
      <c r="H168" s="174">
        <v>0</v>
      </c>
      <c r="I168" s="203">
        <v>0</v>
      </c>
      <c r="J168" s="203">
        <v>0</v>
      </c>
      <c r="K168" s="219">
        <v>7000</v>
      </c>
      <c r="L168" s="279">
        <v>-7000</v>
      </c>
      <c r="M168" s="173">
        <v>0</v>
      </c>
      <c r="N168" s="173">
        <v>0</v>
      </c>
      <c r="O168" s="173">
        <v>0</v>
      </c>
      <c r="P168" s="173">
        <v>0</v>
      </c>
      <c r="Q168" s="173">
        <v>0</v>
      </c>
      <c r="R168" s="173">
        <v>0</v>
      </c>
      <c r="S168" s="173">
        <v>0</v>
      </c>
      <c r="T168" s="148">
        <v>10000</v>
      </c>
      <c r="U168" s="148">
        <v>10000</v>
      </c>
    </row>
    <row r="169" spans="1:68">
      <c r="A169" s="97">
        <v>42219</v>
      </c>
      <c r="B169" s="98" t="s">
        <v>136</v>
      </c>
      <c r="C169" s="120">
        <f t="shared" si="3"/>
        <v>0</v>
      </c>
      <c r="D169" s="203">
        <v>0</v>
      </c>
      <c r="E169" s="203">
        <v>0</v>
      </c>
      <c r="F169" s="174">
        <v>0</v>
      </c>
      <c r="G169" s="174">
        <v>0</v>
      </c>
      <c r="H169" s="174">
        <v>0</v>
      </c>
      <c r="I169" s="203">
        <v>0</v>
      </c>
      <c r="J169" s="203">
        <v>0</v>
      </c>
      <c r="K169" s="219">
        <v>5000</v>
      </c>
      <c r="L169" s="279">
        <v>-5000</v>
      </c>
      <c r="M169" s="173">
        <v>0</v>
      </c>
      <c r="N169" s="173">
        <v>0</v>
      </c>
      <c r="O169" s="173">
        <v>0</v>
      </c>
      <c r="P169" s="173">
        <v>0</v>
      </c>
      <c r="Q169" s="173">
        <v>0</v>
      </c>
      <c r="R169" s="173">
        <v>0</v>
      </c>
      <c r="S169" s="173">
        <v>0</v>
      </c>
      <c r="T169" s="148">
        <v>5000</v>
      </c>
      <c r="U169" s="148">
        <v>5000</v>
      </c>
    </row>
    <row r="170" spans="1:68" s="64" customFormat="1">
      <c r="A170" s="62">
        <v>4222</v>
      </c>
      <c r="B170" s="96" t="s">
        <v>52</v>
      </c>
      <c r="C170" s="126">
        <f t="shared" ref="C170:C189" si="4">D170+E170+F170+G170+H170+I170+J170+K170+L170+M170+N170+O170+P170+Q170++R170+S170</f>
        <v>7500</v>
      </c>
      <c r="D170" s="198">
        <v>0</v>
      </c>
      <c r="E170" s="198">
        <v>0</v>
      </c>
      <c r="F170" s="153">
        <v>0</v>
      </c>
      <c r="G170" s="153">
        <v>0</v>
      </c>
      <c r="H170" s="153">
        <v>0</v>
      </c>
      <c r="I170" s="198">
        <v>0</v>
      </c>
      <c r="J170" s="198">
        <v>0</v>
      </c>
      <c r="K170" s="218">
        <v>10000</v>
      </c>
      <c r="L170" s="278">
        <f>L171+L172</f>
        <v>-2500</v>
      </c>
      <c r="M170" s="154">
        <v>0</v>
      </c>
      <c r="N170" s="154">
        <v>0</v>
      </c>
      <c r="O170" s="154">
        <v>0</v>
      </c>
      <c r="P170" s="154">
        <v>0</v>
      </c>
      <c r="Q170" s="154">
        <v>0</v>
      </c>
      <c r="R170" s="154">
        <v>0</v>
      </c>
      <c r="S170" s="154">
        <v>0</v>
      </c>
      <c r="T170" s="154">
        <v>11000</v>
      </c>
      <c r="U170" s="154">
        <v>11000</v>
      </c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</row>
    <row r="171" spans="1:68" s="52" customFormat="1">
      <c r="A171" s="99">
        <v>42221</v>
      </c>
      <c r="B171" s="100" t="s">
        <v>167</v>
      </c>
      <c r="C171" s="120">
        <f t="shared" si="4"/>
        <v>0</v>
      </c>
      <c r="D171" s="201">
        <v>0</v>
      </c>
      <c r="E171" s="201">
        <v>0</v>
      </c>
      <c r="F171" s="175">
        <v>0</v>
      </c>
      <c r="G171" s="175">
        <v>0</v>
      </c>
      <c r="H171" s="175">
        <v>0</v>
      </c>
      <c r="I171" s="201">
        <v>0</v>
      </c>
      <c r="J171" s="201">
        <v>0</v>
      </c>
      <c r="K171" s="225">
        <v>5000</v>
      </c>
      <c r="L171" s="285">
        <v>-5000</v>
      </c>
      <c r="M171" s="160">
        <v>0</v>
      </c>
      <c r="N171" s="160">
        <v>0</v>
      </c>
      <c r="O171" s="160">
        <v>0</v>
      </c>
      <c r="P171" s="160">
        <v>0</v>
      </c>
      <c r="Q171" s="160">
        <v>0</v>
      </c>
      <c r="R171" s="160">
        <v>0</v>
      </c>
      <c r="S171" s="160">
        <v>0</v>
      </c>
      <c r="T171" s="160">
        <v>5000</v>
      </c>
      <c r="U171" s="160">
        <v>5000</v>
      </c>
    </row>
    <row r="172" spans="1:68" s="52" customFormat="1">
      <c r="A172" s="99">
        <v>42222</v>
      </c>
      <c r="B172" s="100" t="s">
        <v>160</v>
      </c>
      <c r="C172" s="120">
        <f t="shared" si="4"/>
        <v>7500</v>
      </c>
      <c r="D172" s="201">
        <v>0</v>
      </c>
      <c r="E172" s="201">
        <v>0</v>
      </c>
      <c r="F172" s="175">
        <v>0</v>
      </c>
      <c r="G172" s="175">
        <v>0</v>
      </c>
      <c r="H172" s="175">
        <v>0</v>
      </c>
      <c r="I172" s="201">
        <v>0</v>
      </c>
      <c r="J172" s="201">
        <v>0</v>
      </c>
      <c r="K172" s="219">
        <v>5000</v>
      </c>
      <c r="L172" s="279">
        <v>2500</v>
      </c>
      <c r="M172" s="160">
        <v>0</v>
      </c>
      <c r="N172" s="160">
        <v>0</v>
      </c>
      <c r="O172" s="160">
        <v>0</v>
      </c>
      <c r="P172" s="160">
        <v>0</v>
      </c>
      <c r="Q172" s="160">
        <v>0</v>
      </c>
      <c r="R172" s="160">
        <v>0</v>
      </c>
      <c r="S172" s="160">
        <v>0</v>
      </c>
      <c r="T172" s="160">
        <v>6000</v>
      </c>
      <c r="U172" s="160">
        <v>6000</v>
      </c>
    </row>
    <row r="173" spans="1:68" s="52" customFormat="1">
      <c r="A173" s="99">
        <v>42229</v>
      </c>
      <c r="B173" s="100" t="s">
        <v>168</v>
      </c>
      <c r="C173" s="120">
        <f t="shared" si="4"/>
        <v>0</v>
      </c>
      <c r="D173" s="201">
        <v>0</v>
      </c>
      <c r="E173" s="201">
        <v>0</v>
      </c>
      <c r="F173" s="175">
        <v>0</v>
      </c>
      <c r="G173" s="175">
        <v>0</v>
      </c>
      <c r="H173" s="175">
        <v>0</v>
      </c>
      <c r="I173" s="201">
        <v>0</v>
      </c>
      <c r="J173" s="201">
        <v>0</v>
      </c>
      <c r="K173" s="225">
        <v>0</v>
      </c>
      <c r="L173" s="285">
        <v>0</v>
      </c>
      <c r="M173" s="160">
        <v>0</v>
      </c>
      <c r="N173" s="160">
        <v>0</v>
      </c>
      <c r="O173" s="160">
        <v>0</v>
      </c>
      <c r="P173" s="160">
        <v>0</v>
      </c>
      <c r="Q173" s="160">
        <v>0</v>
      </c>
      <c r="R173" s="160">
        <v>0</v>
      </c>
      <c r="S173" s="160">
        <v>0</v>
      </c>
      <c r="T173" s="160">
        <v>0</v>
      </c>
      <c r="U173" s="160">
        <v>0</v>
      </c>
    </row>
    <row r="174" spans="1:68" s="64" customFormat="1">
      <c r="A174" s="62">
        <v>4223</v>
      </c>
      <c r="B174" s="96" t="s">
        <v>59</v>
      </c>
      <c r="C174" s="126">
        <f t="shared" si="4"/>
        <v>6000</v>
      </c>
      <c r="D174" s="198">
        <v>0</v>
      </c>
      <c r="E174" s="198">
        <v>0</v>
      </c>
      <c r="F174" s="153">
        <v>0</v>
      </c>
      <c r="G174" s="153">
        <v>0</v>
      </c>
      <c r="H174" s="153">
        <v>0</v>
      </c>
      <c r="I174" s="198">
        <v>0</v>
      </c>
      <c r="J174" s="198">
        <v>0</v>
      </c>
      <c r="K174" s="218">
        <v>12000</v>
      </c>
      <c r="L174" s="278">
        <f>L175+L176+L177</f>
        <v>-6000</v>
      </c>
      <c r="M174" s="154">
        <v>0</v>
      </c>
      <c r="N174" s="154">
        <v>0</v>
      </c>
      <c r="O174" s="154">
        <v>0</v>
      </c>
      <c r="P174" s="154">
        <v>0</v>
      </c>
      <c r="Q174" s="154">
        <v>0</v>
      </c>
      <c r="R174" s="154">
        <v>0</v>
      </c>
      <c r="S174" s="154">
        <v>0</v>
      </c>
      <c r="T174" s="154">
        <v>16000</v>
      </c>
      <c r="U174" s="154">
        <v>16000</v>
      </c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</row>
    <row r="175" spans="1:68" s="52" customFormat="1">
      <c r="A175" s="99">
        <v>42231</v>
      </c>
      <c r="B175" s="100" t="s">
        <v>154</v>
      </c>
      <c r="C175" s="120">
        <f t="shared" si="4"/>
        <v>6000</v>
      </c>
      <c r="D175" s="201">
        <v>0</v>
      </c>
      <c r="E175" s="201">
        <v>0</v>
      </c>
      <c r="F175" s="175">
        <v>0</v>
      </c>
      <c r="G175" s="175">
        <v>0</v>
      </c>
      <c r="H175" s="175">
        <v>0</v>
      </c>
      <c r="I175" s="201">
        <v>0</v>
      </c>
      <c r="J175" s="201">
        <v>0</v>
      </c>
      <c r="K175" s="219">
        <v>4000</v>
      </c>
      <c r="L175" s="279">
        <v>2000</v>
      </c>
      <c r="M175" s="160">
        <v>0</v>
      </c>
      <c r="N175" s="160">
        <v>0</v>
      </c>
      <c r="O175" s="160">
        <v>0</v>
      </c>
      <c r="P175" s="160">
        <v>0</v>
      </c>
      <c r="Q175" s="160">
        <v>0</v>
      </c>
      <c r="R175" s="160">
        <v>0</v>
      </c>
      <c r="S175" s="160">
        <v>0</v>
      </c>
      <c r="T175" s="148">
        <v>5000</v>
      </c>
      <c r="U175" s="148">
        <v>5000</v>
      </c>
    </row>
    <row r="176" spans="1:68" s="52" customFormat="1">
      <c r="A176" s="99">
        <v>42232</v>
      </c>
      <c r="B176" s="100" t="s">
        <v>169</v>
      </c>
      <c r="C176" s="120">
        <f t="shared" si="4"/>
        <v>0</v>
      </c>
      <c r="D176" s="201">
        <v>0</v>
      </c>
      <c r="E176" s="201">
        <v>0</v>
      </c>
      <c r="F176" s="175">
        <v>0</v>
      </c>
      <c r="G176" s="175">
        <v>0</v>
      </c>
      <c r="H176" s="175">
        <v>0</v>
      </c>
      <c r="I176" s="201">
        <v>0</v>
      </c>
      <c r="J176" s="201">
        <v>0</v>
      </c>
      <c r="K176" s="219">
        <v>2000</v>
      </c>
      <c r="L176" s="279">
        <v>-2000</v>
      </c>
      <c r="M176" s="160">
        <v>0</v>
      </c>
      <c r="N176" s="160">
        <v>0</v>
      </c>
      <c r="O176" s="160">
        <v>0</v>
      </c>
      <c r="P176" s="160">
        <v>0</v>
      </c>
      <c r="Q176" s="160">
        <v>0</v>
      </c>
      <c r="R176" s="160">
        <v>0</v>
      </c>
      <c r="S176" s="160">
        <v>0</v>
      </c>
      <c r="T176" s="148">
        <v>3000</v>
      </c>
      <c r="U176" s="148">
        <v>3000</v>
      </c>
    </row>
    <row r="177" spans="1:68">
      <c r="A177" s="97">
        <v>42239</v>
      </c>
      <c r="B177" s="98" t="s">
        <v>137</v>
      </c>
      <c r="C177" s="120">
        <f t="shared" si="4"/>
        <v>0</v>
      </c>
      <c r="D177" s="203">
        <v>0</v>
      </c>
      <c r="E177" s="203">
        <v>0</v>
      </c>
      <c r="F177" s="174">
        <v>0</v>
      </c>
      <c r="G177" s="174">
        <v>0</v>
      </c>
      <c r="H177" s="174">
        <v>0</v>
      </c>
      <c r="I177" s="203">
        <v>0</v>
      </c>
      <c r="J177" s="203">
        <v>0</v>
      </c>
      <c r="K177" s="219">
        <v>6000</v>
      </c>
      <c r="L177" s="279">
        <v>-6000</v>
      </c>
      <c r="M177" s="173">
        <v>0</v>
      </c>
      <c r="N177" s="173">
        <v>0</v>
      </c>
      <c r="O177" s="173">
        <v>0</v>
      </c>
      <c r="P177" s="173">
        <v>0</v>
      </c>
      <c r="Q177" s="173">
        <v>0</v>
      </c>
      <c r="R177" s="173">
        <v>0</v>
      </c>
      <c r="S177" s="173">
        <v>0</v>
      </c>
      <c r="T177" s="148">
        <v>8000</v>
      </c>
      <c r="U177" s="148">
        <v>8000</v>
      </c>
    </row>
    <row r="178" spans="1:68" s="64" customFormat="1">
      <c r="A178" s="62">
        <v>4226</v>
      </c>
      <c r="B178" s="96" t="s">
        <v>53</v>
      </c>
      <c r="C178" s="126">
        <f t="shared" si="4"/>
        <v>155350</v>
      </c>
      <c r="D178" s="198">
        <v>0</v>
      </c>
      <c r="E178" s="198">
        <v>0</v>
      </c>
      <c r="F178" s="153">
        <v>0</v>
      </c>
      <c r="G178" s="153">
        <v>0</v>
      </c>
      <c r="H178" s="153">
        <v>50000</v>
      </c>
      <c r="I178" s="198">
        <v>0</v>
      </c>
      <c r="J178" s="198">
        <v>0</v>
      </c>
      <c r="K178" s="218">
        <v>105350</v>
      </c>
      <c r="L178" s="278">
        <f>L179</f>
        <v>0</v>
      </c>
      <c r="M178" s="154">
        <v>0</v>
      </c>
      <c r="N178" s="154">
        <v>0</v>
      </c>
      <c r="O178" s="154">
        <v>0</v>
      </c>
      <c r="P178" s="154">
        <v>0</v>
      </c>
      <c r="Q178" s="154">
        <v>0</v>
      </c>
      <c r="R178" s="154">
        <v>0</v>
      </c>
      <c r="S178" s="154">
        <v>0</v>
      </c>
      <c r="T178" s="154">
        <v>205350</v>
      </c>
      <c r="U178" s="154">
        <v>205350</v>
      </c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</row>
    <row r="179" spans="1:68">
      <c r="A179" s="97">
        <v>42262</v>
      </c>
      <c r="B179" s="98" t="s">
        <v>138</v>
      </c>
      <c r="C179" s="120">
        <f t="shared" si="4"/>
        <v>155350</v>
      </c>
      <c r="D179" s="203">
        <v>0</v>
      </c>
      <c r="E179" s="203">
        <v>0</v>
      </c>
      <c r="F179" s="174">
        <v>0</v>
      </c>
      <c r="G179" s="174">
        <v>0</v>
      </c>
      <c r="H179" s="174">
        <v>50000</v>
      </c>
      <c r="I179" s="203">
        <v>0</v>
      </c>
      <c r="J179" s="203">
        <v>0</v>
      </c>
      <c r="K179" s="219">
        <v>105350</v>
      </c>
      <c r="L179" s="279">
        <v>0</v>
      </c>
      <c r="M179" s="173">
        <v>0</v>
      </c>
      <c r="N179" s="173">
        <v>0</v>
      </c>
      <c r="O179" s="173">
        <v>0</v>
      </c>
      <c r="P179" s="173">
        <v>0</v>
      </c>
      <c r="Q179" s="173">
        <v>0</v>
      </c>
      <c r="R179" s="173">
        <v>0</v>
      </c>
      <c r="S179" s="173">
        <v>0</v>
      </c>
      <c r="T179" s="148">
        <v>205350</v>
      </c>
      <c r="U179" s="148">
        <v>205350</v>
      </c>
    </row>
    <row r="180" spans="1:68" s="64" customFormat="1">
      <c r="A180" s="62">
        <v>4227</v>
      </c>
      <c r="B180" s="96" t="s">
        <v>54</v>
      </c>
      <c r="C180" s="126">
        <f t="shared" si="4"/>
        <v>0</v>
      </c>
      <c r="D180" s="198">
        <v>0</v>
      </c>
      <c r="E180" s="198">
        <v>0</v>
      </c>
      <c r="F180" s="153">
        <v>0</v>
      </c>
      <c r="G180" s="153">
        <v>0</v>
      </c>
      <c r="H180" s="153">
        <v>0</v>
      </c>
      <c r="I180" s="198">
        <v>0</v>
      </c>
      <c r="J180" s="198">
        <v>0</v>
      </c>
      <c r="K180" s="218">
        <v>0</v>
      </c>
      <c r="L180" s="278">
        <v>0</v>
      </c>
      <c r="M180" s="154">
        <v>0</v>
      </c>
      <c r="N180" s="154">
        <v>0</v>
      </c>
      <c r="O180" s="154">
        <v>0</v>
      </c>
      <c r="P180" s="154">
        <v>0</v>
      </c>
      <c r="Q180" s="154">
        <v>0</v>
      </c>
      <c r="R180" s="154">
        <v>0</v>
      </c>
      <c r="S180" s="154">
        <v>0</v>
      </c>
      <c r="T180" s="154">
        <v>0</v>
      </c>
      <c r="U180" s="154">
        <v>0</v>
      </c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</row>
    <row r="181" spans="1:68" s="55" customFormat="1">
      <c r="A181" s="58">
        <v>424</v>
      </c>
      <c r="B181" s="101" t="s">
        <v>23</v>
      </c>
      <c r="C181" s="125">
        <f t="shared" si="4"/>
        <v>10500</v>
      </c>
      <c r="D181" s="213">
        <v>0</v>
      </c>
      <c r="E181" s="213">
        <f>E182</f>
        <v>10000</v>
      </c>
      <c r="F181" s="156">
        <v>0</v>
      </c>
      <c r="G181" s="156">
        <v>0</v>
      </c>
      <c r="H181" s="156">
        <v>0</v>
      </c>
      <c r="I181" s="213">
        <v>0</v>
      </c>
      <c r="J181" s="213">
        <v>0</v>
      </c>
      <c r="K181" s="220">
        <v>2500</v>
      </c>
      <c r="L181" s="220">
        <f>L182</f>
        <v>-2000</v>
      </c>
      <c r="M181" s="141">
        <v>0</v>
      </c>
      <c r="N181" s="141">
        <v>0</v>
      </c>
      <c r="O181" s="141">
        <v>0</v>
      </c>
      <c r="P181" s="141">
        <v>0</v>
      </c>
      <c r="Q181" s="141">
        <v>0</v>
      </c>
      <c r="R181" s="141">
        <v>0</v>
      </c>
      <c r="S181" s="141">
        <v>0</v>
      </c>
      <c r="T181" s="141">
        <v>2500</v>
      </c>
      <c r="U181" s="141">
        <v>2500</v>
      </c>
      <c r="V181" s="56"/>
      <c r="W181" s="56"/>
      <c r="X181" s="56"/>
      <c r="Y181" s="56"/>
      <c r="Z181" s="56"/>
      <c r="AA181" s="56"/>
      <c r="AB181" s="56"/>
      <c r="AC181" s="56"/>
      <c r="AD181" s="56"/>
      <c r="AE181" s="56"/>
      <c r="AF181" s="56"/>
      <c r="AG181" s="56"/>
      <c r="AH181" s="56"/>
      <c r="AI181" s="56"/>
      <c r="AJ181" s="56"/>
      <c r="AK181" s="56"/>
      <c r="AL181" s="56"/>
      <c r="AM181" s="56"/>
      <c r="AN181" s="56"/>
      <c r="AO181" s="56"/>
      <c r="AP181" s="56"/>
      <c r="AQ181" s="56"/>
      <c r="AR181" s="56"/>
      <c r="AS181" s="56"/>
      <c r="AT181" s="56"/>
      <c r="AU181" s="56"/>
      <c r="AV181" s="56"/>
      <c r="AW181" s="56"/>
      <c r="AX181" s="56"/>
      <c r="AY181" s="56"/>
      <c r="AZ181" s="56"/>
      <c r="BA181" s="56"/>
      <c r="BB181" s="56"/>
      <c r="BC181" s="56"/>
      <c r="BD181" s="56"/>
      <c r="BE181" s="56"/>
      <c r="BF181" s="56"/>
      <c r="BG181" s="56"/>
      <c r="BH181" s="56"/>
      <c r="BI181" s="56"/>
      <c r="BJ181" s="56"/>
      <c r="BK181" s="56"/>
      <c r="BL181" s="56"/>
      <c r="BM181" s="56"/>
      <c r="BN181" s="56"/>
      <c r="BO181" s="56"/>
      <c r="BP181" s="56"/>
    </row>
    <row r="182" spans="1:68" s="77" customFormat="1">
      <c r="A182" s="67">
        <v>4241</v>
      </c>
      <c r="B182" s="102" t="s">
        <v>55</v>
      </c>
      <c r="C182" s="126">
        <f t="shared" si="4"/>
        <v>10500</v>
      </c>
      <c r="D182" s="204">
        <v>0</v>
      </c>
      <c r="E182" s="204">
        <f>E183</f>
        <v>10000</v>
      </c>
      <c r="F182" s="177">
        <v>0</v>
      </c>
      <c r="G182" s="177">
        <v>0</v>
      </c>
      <c r="H182" s="177">
        <v>0</v>
      </c>
      <c r="I182" s="204">
        <v>0</v>
      </c>
      <c r="J182" s="204">
        <v>0</v>
      </c>
      <c r="K182" s="218">
        <v>2500</v>
      </c>
      <c r="L182" s="218">
        <f>L183</f>
        <v>-2000</v>
      </c>
      <c r="M182" s="176">
        <v>0</v>
      </c>
      <c r="N182" s="176">
        <v>0</v>
      </c>
      <c r="O182" s="176">
        <v>0</v>
      </c>
      <c r="P182" s="176">
        <v>0</v>
      </c>
      <c r="Q182" s="176">
        <v>0</v>
      </c>
      <c r="R182" s="176">
        <v>0</v>
      </c>
      <c r="S182" s="176">
        <v>0</v>
      </c>
      <c r="T182" s="176">
        <v>2500</v>
      </c>
      <c r="U182" s="176">
        <v>2500</v>
      </c>
      <c r="V182" s="56"/>
      <c r="W182" s="56"/>
      <c r="X182" s="56"/>
      <c r="Y182" s="56"/>
      <c r="Z182" s="56"/>
      <c r="AA182" s="56"/>
      <c r="AB182" s="56"/>
      <c r="AC182" s="56"/>
      <c r="AD182" s="56"/>
      <c r="AE182" s="56"/>
      <c r="AF182" s="56"/>
      <c r="AG182" s="56"/>
      <c r="AH182" s="56"/>
      <c r="AI182" s="56"/>
      <c r="AJ182" s="56"/>
      <c r="AK182" s="56"/>
      <c r="AL182" s="56"/>
      <c r="AM182" s="56"/>
      <c r="AN182" s="56"/>
      <c r="AO182" s="56"/>
      <c r="AP182" s="56"/>
      <c r="AQ182" s="56"/>
      <c r="AR182" s="56"/>
      <c r="AS182" s="56"/>
      <c r="AT182" s="56"/>
      <c r="AU182" s="56"/>
      <c r="AV182" s="56"/>
      <c r="AW182" s="56"/>
      <c r="AX182" s="56"/>
      <c r="AY182" s="56"/>
      <c r="AZ182" s="56"/>
      <c r="BA182" s="56"/>
      <c r="BB182" s="56"/>
      <c r="BC182" s="56"/>
      <c r="BD182" s="56"/>
      <c r="BE182" s="56"/>
      <c r="BF182" s="56"/>
      <c r="BG182" s="56"/>
      <c r="BH182" s="56"/>
      <c r="BI182" s="56"/>
      <c r="BJ182" s="56"/>
      <c r="BK182" s="56"/>
      <c r="BL182" s="56"/>
      <c r="BM182" s="56"/>
      <c r="BN182" s="56"/>
      <c r="BO182" s="56"/>
      <c r="BP182" s="56"/>
    </row>
    <row r="183" spans="1:68" s="56" customFormat="1">
      <c r="A183" s="71">
        <v>42411</v>
      </c>
      <c r="B183" s="103" t="s">
        <v>55</v>
      </c>
      <c r="C183" s="120">
        <f t="shared" si="4"/>
        <v>10500</v>
      </c>
      <c r="D183" s="205">
        <v>0</v>
      </c>
      <c r="E183" s="205">
        <v>10000</v>
      </c>
      <c r="F183" s="179">
        <v>0</v>
      </c>
      <c r="G183" s="179">
        <v>0</v>
      </c>
      <c r="H183" s="179">
        <v>0</v>
      </c>
      <c r="I183" s="205">
        <v>0</v>
      </c>
      <c r="J183" s="205">
        <v>0</v>
      </c>
      <c r="K183" s="219">
        <v>2500</v>
      </c>
      <c r="L183" s="219">
        <v>-2000</v>
      </c>
      <c r="M183" s="178">
        <v>0</v>
      </c>
      <c r="N183" s="178">
        <v>0</v>
      </c>
      <c r="O183" s="178">
        <v>0</v>
      </c>
      <c r="P183" s="178">
        <v>0</v>
      </c>
      <c r="Q183" s="178">
        <v>0</v>
      </c>
      <c r="R183" s="178">
        <v>0</v>
      </c>
      <c r="S183" s="178">
        <v>0</v>
      </c>
      <c r="T183" s="161">
        <v>2500</v>
      </c>
      <c r="U183" s="161">
        <v>2500</v>
      </c>
    </row>
    <row r="184" spans="1:68" s="64" customFormat="1">
      <c r="A184" s="67">
        <v>4242</v>
      </c>
      <c r="B184" s="102" t="s">
        <v>80</v>
      </c>
      <c r="C184" s="126">
        <f t="shared" si="4"/>
        <v>0</v>
      </c>
      <c r="D184" s="200">
        <v>0</v>
      </c>
      <c r="E184" s="200">
        <v>0</v>
      </c>
      <c r="F184" s="157">
        <v>0</v>
      </c>
      <c r="G184" s="157">
        <v>0</v>
      </c>
      <c r="H184" s="157">
        <v>0</v>
      </c>
      <c r="I184" s="200">
        <v>0</v>
      </c>
      <c r="J184" s="200">
        <v>0</v>
      </c>
      <c r="K184" s="218">
        <v>0</v>
      </c>
      <c r="L184" s="218">
        <v>0</v>
      </c>
      <c r="M184" s="158">
        <v>0</v>
      </c>
      <c r="N184" s="158">
        <v>0</v>
      </c>
      <c r="O184" s="158">
        <v>0</v>
      </c>
      <c r="P184" s="158">
        <v>0</v>
      </c>
      <c r="Q184" s="158">
        <v>0</v>
      </c>
      <c r="R184" s="158">
        <v>0</v>
      </c>
      <c r="S184" s="158">
        <v>0</v>
      </c>
      <c r="T184" s="158">
        <v>0</v>
      </c>
      <c r="U184" s="158">
        <v>0</v>
      </c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</row>
    <row r="185" spans="1:68">
      <c r="A185" s="69">
        <v>42421</v>
      </c>
      <c r="B185" s="104" t="s">
        <v>139</v>
      </c>
      <c r="C185" s="120">
        <f t="shared" si="4"/>
        <v>0</v>
      </c>
      <c r="D185" s="212">
        <v>0</v>
      </c>
      <c r="E185" s="212">
        <v>0</v>
      </c>
      <c r="F185" s="159">
        <v>0</v>
      </c>
      <c r="G185" s="159">
        <v>0</v>
      </c>
      <c r="H185" s="159">
        <v>0</v>
      </c>
      <c r="I185" s="212">
        <v>0</v>
      </c>
      <c r="J185" s="212">
        <v>0</v>
      </c>
      <c r="K185" s="219">
        <v>0</v>
      </c>
      <c r="L185" s="219">
        <v>0</v>
      </c>
      <c r="M185" s="140">
        <v>0</v>
      </c>
      <c r="N185" s="140">
        <v>0</v>
      </c>
      <c r="O185" s="140">
        <v>0</v>
      </c>
      <c r="P185" s="140">
        <v>0</v>
      </c>
      <c r="Q185" s="140">
        <v>0</v>
      </c>
      <c r="R185" s="140">
        <v>0</v>
      </c>
      <c r="S185" s="140">
        <v>0</v>
      </c>
      <c r="T185" s="161">
        <v>0</v>
      </c>
      <c r="U185" s="161">
        <v>0</v>
      </c>
    </row>
    <row r="186" spans="1:68" s="55" customFormat="1">
      <c r="A186" s="58">
        <v>426</v>
      </c>
      <c r="B186" s="101" t="s">
        <v>28</v>
      </c>
      <c r="C186" s="125">
        <f t="shared" si="4"/>
        <v>0</v>
      </c>
      <c r="D186" s="213">
        <v>0</v>
      </c>
      <c r="E186" s="213">
        <v>0</v>
      </c>
      <c r="F186" s="156">
        <v>0</v>
      </c>
      <c r="G186" s="156">
        <v>0</v>
      </c>
      <c r="H186" s="156">
        <v>0</v>
      </c>
      <c r="I186" s="213">
        <v>0</v>
      </c>
      <c r="J186" s="213">
        <v>0</v>
      </c>
      <c r="K186" s="220">
        <v>5000</v>
      </c>
      <c r="L186" s="220">
        <f>L187</f>
        <v>-5000</v>
      </c>
      <c r="M186" s="141">
        <v>0</v>
      </c>
      <c r="N186" s="141">
        <v>0</v>
      </c>
      <c r="O186" s="141">
        <v>0</v>
      </c>
      <c r="P186" s="141">
        <v>0</v>
      </c>
      <c r="Q186" s="141">
        <v>0</v>
      </c>
      <c r="R186" s="141">
        <v>0</v>
      </c>
      <c r="S186" s="141">
        <v>0</v>
      </c>
      <c r="T186" s="141">
        <v>5000</v>
      </c>
      <c r="U186" s="141">
        <v>5000</v>
      </c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6"/>
      <c r="AG186" s="56"/>
      <c r="AH186" s="56"/>
      <c r="AI186" s="56"/>
      <c r="AJ186" s="56"/>
      <c r="AK186" s="56"/>
      <c r="AL186" s="56"/>
      <c r="AM186" s="56"/>
      <c r="AN186" s="56"/>
      <c r="AO186" s="56"/>
      <c r="AP186" s="56"/>
      <c r="AQ186" s="56"/>
      <c r="AR186" s="56"/>
      <c r="AS186" s="56"/>
      <c r="AT186" s="56"/>
      <c r="AU186" s="56"/>
      <c r="AV186" s="56"/>
      <c r="AW186" s="56"/>
      <c r="AX186" s="56"/>
      <c r="AY186" s="56"/>
      <c r="AZ186" s="56"/>
      <c r="BA186" s="56"/>
      <c r="BB186" s="56"/>
      <c r="BC186" s="56"/>
      <c r="BD186" s="56"/>
      <c r="BE186" s="56"/>
      <c r="BF186" s="56"/>
      <c r="BG186" s="56"/>
      <c r="BH186" s="56"/>
      <c r="BI186" s="56"/>
      <c r="BJ186" s="56"/>
      <c r="BK186" s="56"/>
      <c r="BL186" s="56"/>
      <c r="BM186" s="56"/>
      <c r="BN186" s="56"/>
      <c r="BO186" s="56"/>
      <c r="BP186" s="56"/>
    </row>
    <row r="187" spans="1:68" s="64" customFormat="1">
      <c r="A187" s="67">
        <v>4262</v>
      </c>
      <c r="B187" s="102" t="s">
        <v>28</v>
      </c>
      <c r="C187" s="126">
        <f t="shared" si="4"/>
        <v>0</v>
      </c>
      <c r="D187" s="200">
        <v>0</v>
      </c>
      <c r="E187" s="200">
        <v>0</v>
      </c>
      <c r="F187" s="157">
        <v>0</v>
      </c>
      <c r="G187" s="157">
        <v>0</v>
      </c>
      <c r="H187" s="157">
        <v>0</v>
      </c>
      <c r="I187" s="200">
        <v>0</v>
      </c>
      <c r="J187" s="200">
        <v>0</v>
      </c>
      <c r="K187" s="218">
        <v>5000</v>
      </c>
      <c r="L187" s="218">
        <f>L188</f>
        <v>-5000</v>
      </c>
      <c r="M187" s="158">
        <v>0</v>
      </c>
      <c r="N187" s="158">
        <v>0</v>
      </c>
      <c r="O187" s="158">
        <v>0</v>
      </c>
      <c r="P187" s="158">
        <v>0</v>
      </c>
      <c r="Q187" s="158">
        <v>0</v>
      </c>
      <c r="R187" s="158">
        <v>0</v>
      </c>
      <c r="S187" s="158">
        <v>0</v>
      </c>
      <c r="T187" s="158">
        <v>5000</v>
      </c>
      <c r="U187" s="158">
        <v>5000</v>
      </c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</row>
    <row r="188" spans="1:68" ht="19.5" thickBot="1">
      <c r="A188" s="59">
        <v>42621</v>
      </c>
      <c r="B188" s="291" t="s">
        <v>28</v>
      </c>
      <c r="C188" s="120">
        <f t="shared" si="4"/>
        <v>0</v>
      </c>
      <c r="D188" s="214">
        <v>0</v>
      </c>
      <c r="E188" s="214">
        <v>0</v>
      </c>
      <c r="F188" s="150">
        <v>0</v>
      </c>
      <c r="G188" s="150">
        <v>0</v>
      </c>
      <c r="H188" s="150">
        <v>0</v>
      </c>
      <c r="I188" s="214">
        <v>0</v>
      </c>
      <c r="J188" s="214">
        <v>0</v>
      </c>
      <c r="K188" s="281">
        <v>5000</v>
      </c>
      <c r="L188" s="281">
        <v>-5000</v>
      </c>
      <c r="M188" s="142">
        <v>0</v>
      </c>
      <c r="N188" s="142">
        <v>0</v>
      </c>
      <c r="O188" s="142">
        <v>0</v>
      </c>
      <c r="P188" s="142">
        <v>0</v>
      </c>
      <c r="Q188" s="142">
        <v>0</v>
      </c>
      <c r="R188" s="142">
        <v>0</v>
      </c>
      <c r="S188" s="142">
        <v>0</v>
      </c>
      <c r="T188" s="149">
        <v>5000</v>
      </c>
      <c r="U188" s="149">
        <v>5000</v>
      </c>
    </row>
    <row r="189" spans="1:68" ht="19.5" thickBot="1">
      <c r="A189" s="292"/>
      <c r="B189" s="293" t="s">
        <v>25</v>
      </c>
      <c r="C189" s="294">
        <f t="shared" si="4"/>
        <v>7713115.5499999998</v>
      </c>
      <c r="D189" s="295">
        <f>D42</f>
        <v>5186000</v>
      </c>
      <c r="E189" s="295">
        <f>E42+E160</f>
        <v>870000</v>
      </c>
      <c r="F189" s="296">
        <v>245216</v>
      </c>
      <c r="G189" s="296">
        <f>G160+G42</f>
        <v>-2.2737367544323206E-12</v>
      </c>
      <c r="H189" s="296">
        <f>H160+H42</f>
        <v>215000</v>
      </c>
      <c r="I189" s="295">
        <v>323500</v>
      </c>
      <c r="J189" s="295">
        <f>J42</f>
        <v>265000</v>
      </c>
      <c r="K189" s="297">
        <v>528613.55000000005</v>
      </c>
      <c r="L189" s="297">
        <f>L42+L160</f>
        <v>44286</v>
      </c>
      <c r="M189" s="298">
        <v>0</v>
      </c>
      <c r="N189" s="298">
        <v>66500</v>
      </c>
      <c r="O189" s="298">
        <f>O42</f>
        <v>-32000</v>
      </c>
      <c r="P189" s="298">
        <v>11000</v>
      </c>
      <c r="Q189" s="298">
        <f>Q42</f>
        <v>-10000</v>
      </c>
      <c r="R189" s="298">
        <v>0</v>
      </c>
      <c r="S189" s="298">
        <v>0</v>
      </c>
      <c r="T189" s="298">
        <v>6710000</v>
      </c>
      <c r="U189" s="299">
        <v>6710000</v>
      </c>
    </row>
    <row r="190" spans="1:68" s="52" customFormat="1" ht="14.25" customHeight="1" thickBot="1">
      <c r="A190" s="105"/>
      <c r="B190" s="106"/>
      <c r="C190" s="27"/>
      <c r="D190" s="107"/>
      <c r="E190" s="107"/>
      <c r="F190" s="107"/>
      <c r="G190" s="107"/>
      <c r="H190" s="107"/>
      <c r="I190" s="107"/>
      <c r="J190" s="107"/>
      <c r="K190" s="107"/>
      <c r="L190" s="107"/>
      <c r="M190" s="107"/>
      <c r="N190" s="107"/>
      <c r="O190" s="107"/>
      <c r="P190" s="107"/>
      <c r="Q190" s="107"/>
      <c r="R190" s="107"/>
      <c r="S190" s="107"/>
      <c r="T190" s="107"/>
      <c r="U190" s="107"/>
    </row>
    <row r="191" spans="1:68" s="52" customFormat="1" ht="35.25" customHeight="1" thickBot="1">
      <c r="A191" s="320" t="s">
        <v>192</v>
      </c>
      <c r="B191" s="321"/>
      <c r="C191" s="321"/>
      <c r="D191" s="321"/>
      <c r="E191" s="321"/>
      <c r="F191" s="321"/>
      <c r="G191" s="321"/>
      <c r="H191" s="321"/>
      <c r="I191" s="321"/>
      <c r="J191" s="313"/>
      <c r="K191" s="301">
        <v>30000</v>
      </c>
      <c r="L191" s="107"/>
      <c r="M191" s="107"/>
      <c r="N191" s="107"/>
      <c r="O191" s="107"/>
      <c r="P191" s="107"/>
      <c r="Q191" s="107"/>
      <c r="R191" s="107"/>
      <c r="S191" s="107"/>
      <c r="T191" s="107"/>
      <c r="U191" s="107"/>
    </row>
    <row r="192" spans="1:68" s="52" customFormat="1" ht="35.25" customHeight="1">
      <c r="A192" s="300"/>
      <c r="B192" s="300"/>
      <c r="C192" s="300"/>
      <c r="D192" s="300"/>
      <c r="E192" s="300"/>
      <c r="F192" s="300"/>
      <c r="G192" s="300"/>
      <c r="H192" s="300"/>
      <c r="I192" s="300"/>
      <c r="J192" s="300"/>
      <c r="K192" s="107"/>
      <c r="L192" s="107"/>
      <c r="M192" s="107"/>
      <c r="N192" s="107"/>
      <c r="O192" s="107"/>
      <c r="P192" s="107"/>
      <c r="Q192" s="107"/>
      <c r="R192" s="107"/>
      <c r="S192" s="107"/>
      <c r="T192" s="107"/>
      <c r="U192" s="107"/>
    </row>
    <row r="193" spans="1:21">
      <c r="A193" s="38" t="s">
        <v>158</v>
      </c>
      <c r="B193" s="108"/>
      <c r="C193" s="8"/>
      <c r="I193" s="109" t="s">
        <v>156</v>
      </c>
      <c r="J193" s="109"/>
      <c r="K193" s="109"/>
      <c r="L193" s="109"/>
      <c r="M193" s="7"/>
      <c r="N193" s="44"/>
      <c r="O193" s="44"/>
      <c r="P193" s="44"/>
      <c r="Q193" s="44"/>
      <c r="R193" s="44"/>
    </row>
    <row r="194" spans="1:21">
      <c r="A194" s="38"/>
      <c r="B194" s="108"/>
      <c r="C194" s="8"/>
      <c r="F194" s="110" t="s">
        <v>10</v>
      </c>
      <c r="G194" s="110"/>
      <c r="K194" s="7"/>
      <c r="L194" s="7"/>
      <c r="M194" s="7"/>
      <c r="N194" s="44"/>
      <c r="O194" s="44"/>
      <c r="P194" s="44"/>
      <c r="Q194" s="44"/>
      <c r="R194" s="44"/>
      <c r="S194" s="112"/>
      <c r="T194" s="112"/>
      <c r="U194" s="112"/>
    </row>
    <row r="195" spans="1:21">
      <c r="A195" s="38"/>
      <c r="B195" s="108"/>
      <c r="C195" s="8"/>
      <c r="I195" s="113"/>
      <c r="J195" s="113"/>
      <c r="K195" s="113"/>
      <c r="L195" s="7"/>
      <c r="M195" s="7"/>
      <c r="N195" s="44"/>
      <c r="O195" s="44"/>
      <c r="P195" s="44"/>
      <c r="Q195" s="44"/>
      <c r="R195" s="44"/>
      <c r="S195" s="112"/>
      <c r="T195" s="112"/>
      <c r="U195" s="112"/>
    </row>
    <row r="196" spans="1:21">
      <c r="A196" s="114"/>
      <c r="B196" s="115"/>
      <c r="C196" s="111" t="s">
        <v>196</v>
      </c>
      <c r="D196" s="9"/>
      <c r="E196" s="9"/>
      <c r="I196" s="322" t="s">
        <v>76</v>
      </c>
      <c r="J196" s="322"/>
      <c r="K196" s="322"/>
      <c r="L196" s="286"/>
      <c r="M196" s="10"/>
      <c r="N196" s="10"/>
      <c r="O196" s="10"/>
      <c r="P196" s="10"/>
      <c r="Q196" s="10"/>
      <c r="R196" s="10"/>
    </row>
    <row r="197" spans="1:21">
      <c r="A197" s="116" t="s">
        <v>159</v>
      </c>
      <c r="B197" s="10"/>
      <c r="C197" s="11"/>
      <c r="D197" s="10"/>
      <c r="E197" s="10"/>
      <c r="I197" s="7"/>
      <c r="J197" s="7"/>
      <c r="K197" s="7"/>
      <c r="L197" s="7"/>
      <c r="M197" s="10"/>
      <c r="N197" s="10"/>
      <c r="O197" s="10"/>
      <c r="P197" s="10"/>
      <c r="Q197" s="10"/>
      <c r="R197" s="10"/>
    </row>
    <row r="198" spans="1:21">
      <c r="A198" s="38"/>
      <c r="B198" s="108"/>
      <c r="F198" s="117"/>
      <c r="G198" s="117"/>
      <c r="H198" s="117"/>
      <c r="I198" s="117"/>
      <c r="J198" s="117"/>
      <c r="K198" s="117"/>
      <c r="L198" s="117"/>
      <c r="M198" s="117"/>
      <c r="N198" s="7"/>
      <c r="O198" s="7"/>
      <c r="P198" s="7"/>
      <c r="Q198" s="7"/>
      <c r="R198" s="7"/>
    </row>
  </sheetData>
  <mergeCells count="16">
    <mergeCell ref="A191:I191"/>
    <mergeCell ref="I196:K196"/>
    <mergeCell ref="F12:N12"/>
    <mergeCell ref="R12:U12"/>
    <mergeCell ref="T1:U1"/>
    <mergeCell ref="A1:D1"/>
    <mergeCell ref="R7:U7"/>
    <mergeCell ref="R8:U8"/>
    <mergeCell ref="R11:U11"/>
    <mergeCell ref="B3:K3"/>
    <mergeCell ref="F9:N9"/>
    <mergeCell ref="R9:U9"/>
    <mergeCell ref="F7:N7"/>
    <mergeCell ref="F8:N8"/>
    <mergeCell ref="F11:N11"/>
    <mergeCell ref="A2:S2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4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E33"/>
  <sheetViews>
    <sheetView topLeftCell="A4" zoomScale="75" zoomScaleNormal="75" workbookViewId="0">
      <selection activeCell="B11" sqref="B11"/>
    </sheetView>
  </sheetViews>
  <sheetFormatPr defaultRowHeight="12.75"/>
  <cols>
    <col min="1" max="1" width="79.85546875" customWidth="1"/>
    <col min="2" max="2" width="25.28515625" customWidth="1"/>
    <col min="3" max="3" width="27.85546875" customWidth="1"/>
    <col min="4" max="4" width="29.28515625" customWidth="1"/>
    <col min="5" max="5" width="11" bestFit="1" customWidth="1"/>
  </cols>
  <sheetData>
    <row r="2" spans="1:5" ht="21">
      <c r="A2" s="338" t="s">
        <v>194</v>
      </c>
      <c r="B2" s="338"/>
      <c r="C2" s="338"/>
      <c r="D2" s="338"/>
    </row>
    <row r="3" spans="1:5" ht="21">
      <c r="A3" s="338" t="s">
        <v>186</v>
      </c>
      <c r="B3" s="338"/>
      <c r="C3" s="338"/>
      <c r="D3" s="338"/>
    </row>
    <row r="4" spans="1:5" ht="20.25">
      <c r="A4" s="339"/>
      <c r="B4" s="339"/>
      <c r="C4" s="339"/>
      <c r="D4" s="339"/>
      <c r="E4" s="226"/>
    </row>
    <row r="5" spans="1:5" ht="20.25">
      <c r="A5" s="339" t="s">
        <v>187</v>
      </c>
      <c r="B5" s="339"/>
      <c r="C5" s="339"/>
      <c r="D5" s="339"/>
    </row>
    <row r="6" spans="1:5" ht="21" thickBot="1">
      <c r="A6" s="227"/>
      <c r="B6" s="227"/>
      <c r="C6" s="227"/>
      <c r="D6" s="227"/>
    </row>
    <row r="7" spans="1:5" ht="61.5" thickBot="1">
      <c r="A7" s="228"/>
      <c r="B7" s="229" t="s">
        <v>197</v>
      </c>
      <c r="C7" s="229" t="s">
        <v>170</v>
      </c>
      <c r="D7" s="230" t="s">
        <v>185</v>
      </c>
    </row>
    <row r="8" spans="1:5" ht="21" thickTop="1">
      <c r="A8" s="231" t="s">
        <v>171</v>
      </c>
      <c r="B8" s="233">
        <f>B9</f>
        <v>7743115.5499999998</v>
      </c>
      <c r="C8" s="232">
        <f>C9</f>
        <v>6710000</v>
      </c>
      <c r="D8" s="234">
        <f>D9</f>
        <v>6710000</v>
      </c>
    </row>
    <row r="9" spans="1:5" ht="20.25">
      <c r="A9" s="235" t="s">
        <v>172</v>
      </c>
      <c r="B9" s="236">
        <v>7743115.5499999998</v>
      </c>
      <c r="C9" s="236">
        <v>6710000</v>
      </c>
      <c r="D9" s="238">
        <v>6710000</v>
      </c>
    </row>
    <row r="10" spans="1:5" ht="20.25">
      <c r="A10" s="235" t="s">
        <v>173</v>
      </c>
      <c r="B10" s="236">
        <v>0</v>
      </c>
      <c r="C10" s="236">
        <v>0</v>
      </c>
      <c r="D10" s="238">
        <v>0</v>
      </c>
    </row>
    <row r="11" spans="1:5" ht="20.25">
      <c r="A11" s="239" t="s">
        <v>174</v>
      </c>
      <c r="B11" s="237">
        <f>B12+B13</f>
        <v>7713115.5499999998</v>
      </c>
      <c r="C11" s="237">
        <f>C12+C13</f>
        <v>6710000</v>
      </c>
      <c r="D11" s="237">
        <f>D12+D13</f>
        <v>6710000</v>
      </c>
    </row>
    <row r="12" spans="1:5" ht="20.25">
      <c r="A12" s="235" t="s">
        <v>175</v>
      </c>
      <c r="B12" s="236">
        <v>7511765.5499999998</v>
      </c>
      <c r="C12" s="236">
        <v>6440150</v>
      </c>
      <c r="D12" s="236">
        <v>6440150</v>
      </c>
    </row>
    <row r="13" spans="1:5" ht="21" thickBot="1">
      <c r="A13" s="235" t="s">
        <v>176</v>
      </c>
      <c r="B13" s="288">
        <v>201350</v>
      </c>
      <c r="C13" s="236">
        <v>269850</v>
      </c>
      <c r="D13" s="236">
        <v>269850</v>
      </c>
    </row>
    <row r="14" spans="1:5" ht="21" thickBot="1">
      <c r="A14" s="240" t="s">
        <v>190</v>
      </c>
      <c r="B14" s="289">
        <v>30000</v>
      </c>
      <c r="C14" s="287">
        <v>0</v>
      </c>
      <c r="D14" s="241">
        <v>0</v>
      </c>
    </row>
    <row r="15" spans="1:5" ht="21" thickBot="1">
      <c r="A15" s="242"/>
      <c r="B15" s="243"/>
      <c r="C15" s="243"/>
      <c r="D15" s="243"/>
    </row>
    <row r="16" spans="1:5" ht="41.25" thickBot="1">
      <c r="A16" s="244"/>
      <c r="B16" s="229" t="s">
        <v>198</v>
      </c>
      <c r="C16" s="340" t="s">
        <v>189</v>
      </c>
      <c r="D16" s="341"/>
    </row>
    <row r="17" spans="1:4" ht="21.75" thickTop="1" thickBot="1">
      <c r="A17" s="247" t="s">
        <v>177</v>
      </c>
      <c r="B17" s="290">
        <v>-82810.67</v>
      </c>
      <c r="C17" s="336">
        <v>-30000</v>
      </c>
      <c r="D17" s="337"/>
    </row>
    <row r="18" spans="1:4" ht="20.25">
      <c r="A18" s="248"/>
      <c r="B18" s="249"/>
      <c r="C18" s="249"/>
      <c r="D18" s="249"/>
    </row>
    <row r="19" spans="1:4" ht="21" thickBot="1">
      <c r="A19" s="250"/>
      <c r="B19" s="251"/>
      <c r="C19" s="251"/>
      <c r="D19" s="251"/>
    </row>
    <row r="20" spans="1:4" ht="41.25" thickBot="1">
      <c r="A20" s="228"/>
      <c r="B20" s="229" t="s">
        <v>184</v>
      </c>
      <c r="C20" s="245" t="s">
        <v>170</v>
      </c>
      <c r="D20" s="246" t="s">
        <v>185</v>
      </c>
    </row>
    <row r="21" spans="1:4" ht="21.75" thickTop="1" thickBot="1">
      <c r="A21" s="252" t="s">
        <v>178</v>
      </c>
      <c r="B21" s="253"/>
      <c r="C21" s="253">
        <v>0</v>
      </c>
      <c r="D21" s="254">
        <v>0</v>
      </c>
    </row>
    <row r="22" spans="1:4" ht="21.75" thickTop="1" thickBot="1">
      <c r="A22" s="255" t="s">
        <v>179</v>
      </c>
      <c r="B22" s="256"/>
      <c r="C22" s="256">
        <v>0</v>
      </c>
      <c r="D22" s="257">
        <v>0</v>
      </c>
    </row>
    <row r="23" spans="1:4" ht="21.75" thickTop="1" thickBot="1">
      <c r="A23" s="258" t="s">
        <v>180</v>
      </c>
      <c r="B23" s="259"/>
      <c r="C23" s="259">
        <v>0</v>
      </c>
      <c r="D23" s="260">
        <v>0</v>
      </c>
    </row>
    <row r="24" spans="1:4" ht="21" thickBot="1">
      <c r="A24" s="261"/>
      <c r="B24" s="262"/>
      <c r="C24" s="262"/>
      <c r="D24" s="262"/>
    </row>
    <row r="25" spans="1:4" ht="21" thickBot="1">
      <c r="A25" s="263" t="s">
        <v>181</v>
      </c>
      <c r="B25" s="264">
        <f>B14</f>
        <v>30000</v>
      </c>
      <c r="C25" s="264">
        <v>0</v>
      </c>
      <c r="D25" s="265">
        <v>0</v>
      </c>
    </row>
    <row r="26" spans="1:4" ht="20.25">
      <c r="A26" s="269"/>
      <c r="B26" s="270"/>
      <c r="C26" s="270"/>
      <c r="D26" s="270"/>
    </row>
    <row r="27" spans="1:4" ht="20.25">
      <c r="A27" s="269"/>
      <c r="B27" s="270"/>
      <c r="C27" s="270"/>
      <c r="D27" s="270"/>
    </row>
    <row r="28" spans="1:4" ht="20.25">
      <c r="A28" s="227"/>
      <c r="B28" s="227"/>
      <c r="C28" s="227"/>
      <c r="D28" s="227"/>
    </row>
    <row r="29" spans="1:4" ht="20.25">
      <c r="A29" s="266" t="s">
        <v>182</v>
      </c>
      <c r="B29" s="266" t="s">
        <v>183</v>
      </c>
      <c r="C29" s="266"/>
      <c r="D29" s="266"/>
    </row>
    <row r="30" spans="1:4" ht="20.25">
      <c r="A30" s="266"/>
      <c r="B30" s="266"/>
      <c r="C30" s="266"/>
      <c r="D30" s="266"/>
    </row>
    <row r="31" spans="1:4" ht="18">
      <c r="A31" s="267" t="s">
        <v>199</v>
      </c>
    </row>
    <row r="32" spans="1:4" ht="18">
      <c r="A32" s="267"/>
    </row>
    <row r="33" spans="1:1" ht="18">
      <c r="A33" s="267"/>
    </row>
  </sheetData>
  <mergeCells count="6">
    <mergeCell ref="C17:D17"/>
    <mergeCell ref="A2:D2"/>
    <mergeCell ref="A3:D3"/>
    <mergeCell ref="A4:D4"/>
    <mergeCell ref="A5:D5"/>
    <mergeCell ref="C16:D16"/>
  </mergeCells>
  <pageMargins left="0.70866141732283472" right="0.70866141732283472" top="0.74803149606299213" bottom="0.74803149606299213" header="0.31496062992125984" footer="0.31496062992125984"/>
  <pageSetup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JLP(R)FP-Ril</vt:lpstr>
      <vt:lpstr>OPĆI DIO</vt:lpstr>
    </vt:vector>
  </TitlesOfParts>
  <Company>noname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comp</cp:lastModifiedBy>
  <cp:lastPrinted>2018-08-24T08:35:43Z</cp:lastPrinted>
  <dcterms:created xsi:type="dcterms:W3CDTF">2007-11-26T13:30:35Z</dcterms:created>
  <dcterms:modified xsi:type="dcterms:W3CDTF">2020-05-13T07:34:45Z</dcterms:modified>
</cp:coreProperties>
</file>