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5\"/>
    </mc:Choice>
  </mc:AlternateContent>
  <xr:revisionPtr revIDLastSave="0" documentId="13_ncr:1_{F9D20B0F-1F0C-4441-BF85-E13DEAFDC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55" i="1"/>
  <c r="C25" i="4" l="1"/>
  <c r="P32" i="3"/>
  <c r="D25" i="1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7" i="3"/>
  <c r="AC48" i="3"/>
  <c r="AC49" i="3"/>
  <c r="AC50" i="3"/>
  <c r="Z51" i="3"/>
  <c r="Z32" i="3"/>
  <c r="Z28" i="3"/>
  <c r="AB51" i="3"/>
  <c r="AB32" i="3"/>
  <c r="W51" i="3"/>
  <c r="W32" i="3"/>
  <c r="V51" i="3"/>
  <c r="V32" i="3"/>
  <c r="T28" i="3"/>
  <c r="T32" i="3"/>
  <c r="T51" i="3" s="1"/>
  <c r="R51" i="3"/>
  <c r="R32" i="3"/>
  <c r="R40" i="3"/>
  <c r="R28" i="3"/>
  <c r="G46" i="3"/>
  <c r="G51" i="3" s="1"/>
  <c r="G38" i="3"/>
  <c r="G32" i="3"/>
  <c r="I51" i="3"/>
  <c r="I32" i="3"/>
  <c r="K51" i="3"/>
  <c r="K32" i="3"/>
  <c r="M28" i="3"/>
  <c r="M51" i="3" s="1"/>
  <c r="M32" i="3"/>
  <c r="L32" i="3"/>
  <c r="P28" i="3"/>
  <c r="P51" i="3" s="1"/>
  <c r="E32" i="3"/>
  <c r="U32" i="3"/>
  <c r="U51" i="3" s="1"/>
  <c r="AC46" i="3" l="1"/>
  <c r="AC51" i="3"/>
  <c r="B28" i="4"/>
  <c r="C28" i="4"/>
  <c r="D28" i="4"/>
  <c r="E28" i="4"/>
  <c r="G28" i="4"/>
  <c r="H28" i="4"/>
  <c r="I28" i="4"/>
  <c r="J28" i="4"/>
  <c r="K28" i="4"/>
  <c r="L28" i="4"/>
  <c r="D29" i="4" l="1"/>
  <c r="D17" i="1"/>
  <c r="C28" i="1"/>
  <c r="E30" i="1"/>
  <c r="E17" i="1"/>
  <c r="E13" i="1"/>
  <c r="D56" i="1"/>
  <c r="D48" i="1"/>
  <c r="D46" i="1"/>
  <c r="D44" i="1"/>
  <c r="D43" i="1"/>
  <c r="D42" i="1"/>
  <c r="D41" i="1"/>
  <c r="D40" i="1"/>
  <c r="D38" i="1"/>
  <c r="D37" i="1"/>
  <c r="D36" i="1"/>
  <c r="E39" i="1"/>
  <c r="E45" i="1"/>
  <c r="D45" i="1" s="1"/>
  <c r="E47" i="1"/>
  <c r="D47" i="1" s="1"/>
  <c r="E54" i="1"/>
  <c r="D54" i="1" s="1"/>
  <c r="D51" i="1" s="1"/>
  <c r="E35" i="1"/>
  <c r="D35" i="1" s="1"/>
  <c r="E6" i="1"/>
  <c r="E7" i="1"/>
  <c r="E8" i="1"/>
  <c r="E9" i="1"/>
  <c r="E10" i="1"/>
  <c r="E11" i="1"/>
  <c r="E12" i="1"/>
  <c r="E14" i="1"/>
  <c r="E15" i="1"/>
  <c r="E18" i="1"/>
  <c r="E19" i="1"/>
  <c r="E20" i="1"/>
  <c r="E21" i="1"/>
  <c r="E22" i="1"/>
  <c r="E23" i="1"/>
  <c r="E24" i="1"/>
  <c r="E25" i="1"/>
  <c r="E26" i="1"/>
  <c r="E27" i="1"/>
  <c r="E29" i="1"/>
  <c r="B15" i="3"/>
  <c r="B17" i="3" s="1"/>
  <c r="Y28" i="3"/>
  <c r="Y32" i="3"/>
  <c r="S28" i="3"/>
  <c r="S32" i="3"/>
  <c r="L28" i="3"/>
  <c r="O32" i="3"/>
  <c r="O51" i="3" s="1"/>
  <c r="O28" i="3"/>
  <c r="N51" i="3" l="1"/>
  <c r="S51" i="3"/>
  <c r="E51" i="1"/>
  <c r="D39" i="1"/>
  <c r="E34" i="1"/>
  <c r="Y51" i="3"/>
  <c r="L51" i="3"/>
  <c r="E60" i="1" l="1"/>
  <c r="D34" i="1"/>
  <c r="D60" i="1" s="1"/>
  <c r="D32" i="4"/>
  <c r="E16" i="1"/>
  <c r="E28" i="1" s="1"/>
  <c r="E31" i="1" s="1"/>
  <c r="D28" i="1"/>
  <c r="D31" i="1" s="1"/>
</calcChain>
</file>

<file path=xl/sharedStrings.xml><?xml version="1.0" encoding="utf-8"?>
<sst xmlns="http://schemas.openxmlformats.org/spreadsheetml/2006/main" count="253" uniqueCount="170">
  <si>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</si>
  <si>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</si>
  <si>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</si>
  <si>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</si>
  <si>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</si>
  <si>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</si>
  <si>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</si>
  <si>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</si>
  <si>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</si>
  <si>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</si>
  <si>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</si>
  <si>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</si>
  <si>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</si>
  <si>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</si>
  <si>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</si>
  <si>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</si>
  <si>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</si>
  <si>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</si>
  <si>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</si>
  <si>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</si>
  <si>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</si>
  <si>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</si>
  <si>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</si>
  <si>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</si>
  <si>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</si>
  <si>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</si>
  <si>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</si>
  <si>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</si>
  <si>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</si>
  <si>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</si>
  <si>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</si>
  <si>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</si>
  <si>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</si>
  <si>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</si>
  <si>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</si>
  <si>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</si>
  <si>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</si>
  <si>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</si>
  <si>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</si>
  <si>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</si>
  <si>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</si>
  <si>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</si>
  <si>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</si>
  <si>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</si>
  <si>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</si>
  <si>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</si>
  <si>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</si>
  <si>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</si>
  <si>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</si>
  <si>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</si>
  <si>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</si>
  <si>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</si>
  <si>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</si>
  <si>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</si>
  <si>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</si>
  <si>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</si>
  <si>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</si>
  <si>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</si>
  <si>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</si>
  <si>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</si>
  <si>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</si>
  <si>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</si>
  <si>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</si>
  <si>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</si>
  <si>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</si>
  <si>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</si>
  <si>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</si>
  <si>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</si>
  <si>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</si>
  <si>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</si>
  <si>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</si>
  <si>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</si>
  <si>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</si>
  <si>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</si>
  <si>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</si>
  <si>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</si>
  <si>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</si>
  <si>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</si>
  <si>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</si>
  <si>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</si>
  <si>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</si>
  <si>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</si>
  <si>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</si>
  <si>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</si>
  <si>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</si>
  <si>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</si>
  <si>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</si>
  <si>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</si>
  <si>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</si>
  <si>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</si>
  <si>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Plan 2025.</t>
  </si>
  <si>
    <t>u eurima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</si>
  <si>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</si>
  <si>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</si>
  <si>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</si>
  <si>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</si>
  <si>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</si>
  <si>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</si>
  <si>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66311</t>
  </si>
  <si>
    <t>66312</t>
  </si>
  <si>
    <t>66313</t>
  </si>
  <si>
    <t>66314</t>
  </si>
  <si>
    <t>Tekuće donacije od fizičkih osoba</t>
  </si>
  <si>
    <t>Tekuće donacije od neprofitnih organizacija</t>
  </si>
  <si>
    <t>Tekuće donaicje od trgovačkih društava</t>
  </si>
  <si>
    <t>Tekuće donacije od ostalih subjekata izvan proračuna</t>
  </si>
  <si>
    <t>671111</t>
  </si>
  <si>
    <t>671112</t>
  </si>
  <si>
    <t>Prihodi od prodaje glazbenih instrumenata</t>
  </si>
  <si>
    <t>72262</t>
  </si>
  <si>
    <t>64143</t>
  </si>
  <si>
    <t>Zatezne kamate iz obveznih odnosa i drugo</t>
  </si>
  <si>
    <t>EU sredstva-asistenti</t>
  </si>
  <si>
    <t>EU sredstva-shema</t>
  </si>
  <si>
    <t>Pomoći-shema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</si>
  <si>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</si>
  <si>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</si>
  <si>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</si>
  <si>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</si>
  <si>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</si>
  <si>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</si>
  <si>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</si>
  <si>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</si>
  <si>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</si>
  <si>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</si>
  <si>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66311-Tekuće donacije od fizičkih osoba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</si>
  <si>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</si>
  <si>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</si>
  <si>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</si>
  <si>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>Povećanje/smanjenje</t>
  </si>
  <si>
    <t>Predsjednik Školskog odbora: ___________________ Tomislav Ćavar, dipl.iur.</t>
  </si>
  <si>
    <t>2023.</t>
  </si>
  <si>
    <t>66312-Tekuće donacije od neprofitnih organizacija</t>
  </si>
  <si>
    <t>66313-Tekuće donacije od trgovačkih društava</t>
  </si>
  <si>
    <t>66314-Tekuće donacije odostalih subjekata izvan proračuna</t>
  </si>
  <si>
    <t xml:space="preserve">Ostali rashodi </t>
  </si>
  <si>
    <t>Tekuće donacije</t>
  </si>
  <si>
    <t>Tekuće donacije u naravi</t>
  </si>
  <si>
    <t>UR.BROJ: 2196-4-3-01/03-1</t>
  </si>
  <si>
    <t>Ravnatelj: ______________________ Darko Domaćinović, prof.</t>
  </si>
  <si>
    <t>64132-Kamate na depozite po viđenju</t>
  </si>
  <si>
    <t>Plan za 2025.</t>
  </si>
  <si>
    <t>Višak iz 2024. godine</t>
  </si>
  <si>
    <t>67121-Prihodi iz nadležnog proračuna za nabavu nefinancijske imovine</t>
  </si>
  <si>
    <t>Kamate na depozite po viđenju</t>
  </si>
  <si>
    <t>64132</t>
  </si>
  <si>
    <t>Dodatna ulaganja</t>
  </si>
  <si>
    <t>Plan 2026.</t>
  </si>
  <si>
    <t>Plan 2027.</t>
  </si>
  <si>
    <t>-</t>
  </si>
  <si>
    <t xml:space="preserve"> </t>
  </si>
  <si>
    <t>Financijski plan od 10.07.2025.</t>
  </si>
  <si>
    <t>Vinkovci, prosinac 2025.g.</t>
  </si>
  <si>
    <t>Pomoći pror.koris.iz proračuna koji im nije nadležan-Općina Drenovci</t>
  </si>
  <si>
    <t>Vlastiti prihodi-Vinkovci</t>
  </si>
  <si>
    <t>Vlastiti prihodi-Drenovci</t>
  </si>
  <si>
    <t>Manjak iz 2025. godine</t>
  </si>
  <si>
    <t>65264-Sufinanciranje cijene usluge, participacije i slično Vinkovci</t>
  </si>
  <si>
    <t>65264-Sufinanciranje cijene usluge, participacije i slično Drenovci</t>
  </si>
  <si>
    <t>66151-Prihodi od pruženih usluga Vinkovci</t>
  </si>
  <si>
    <t>66151-Prihodi od pruženih usluga Drenovci</t>
  </si>
  <si>
    <t>636131-Tekuće pomoći iz nenadležnog proračuna (Općina Drenovci)</t>
  </si>
  <si>
    <t>Vlastiti-Vinkovci</t>
  </si>
  <si>
    <t>Vlastiti-Drenovci</t>
  </si>
  <si>
    <t>Općina Drenovci</t>
  </si>
  <si>
    <t>Financijski plan od 22.12.2025.</t>
  </si>
  <si>
    <t>KLASA: 400-02/25-01/07</t>
  </si>
  <si>
    <t xml:space="preserve">                                 M.P.                                 22.12.2025.</t>
  </si>
  <si>
    <t>TREĆA IZMJENA I DOPUNA FINANCIJSKOG PLANA ZA 2025. GODINU</t>
  </si>
  <si>
    <t xml:space="preserve"> TREĆA IZMJENA I DOPUNA FINANCIJSKOG PLANA ZA 2025. GODINU - Prihodi i primici za 2025.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</si>
</sst>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309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20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3" fontId="10" fillId="0" borderId="43" xfId="1" applyNumberFormat="1" applyFont="1" applyBorder="1"/>
    <xf numFmtId="0" fontId="15" fillId="8" borderId="33" xfId="1" applyNumberFormat="1" applyFont="1" applyFill="1" applyBorder="1" applyAlignment="1">
      <alignment horizontal="left" wrapText="1"/>
    </xf>
    <xf numFmtId="0" fontId="15" fillId="8" borderId="34" xfId="1" applyNumberFormat="1" applyFont="1" applyFill="1" applyBorder="1" applyAlignment="1">
      <alignment horizontal="left" wrapText="1"/>
    </xf>
    <xf numFmtId="4" fontId="15" fillId="8" borderId="22" xfId="1" applyNumberFormat="1" applyFont="1" applyFill="1" applyBorder="1" applyAlignment="1">
      <alignment horizontal="right" wrapText="1"/>
    </xf>
    <xf numFmtId="4" fontId="15" fillId="8" borderId="35" xfId="1" applyNumberFormat="1" applyFont="1" applyFill="1" applyBorder="1" applyAlignment="1">
      <alignment horizontal="right" wrapText="1"/>
    </xf>
    <xf numFmtId="0" fontId="10" fillId="2" borderId="33" xfId="1" applyNumberFormat="1" applyFont="1" applyFill="1" applyBorder="1" applyAlignment="1">
      <alignment horizontal="left"/>
    </xf>
    <xf numFmtId="3" fontId="10" fillId="2" borderId="22" xfId="1" applyNumberFormat="1" applyFont="1" applyFill="1" applyBorder="1" applyAlignment="1">
      <alignment horizontal="right"/>
    </xf>
    <xf numFmtId="4" fontId="10" fillId="2" borderId="22" xfId="1" applyNumberFormat="1" applyFont="1" applyFill="1" applyBorder="1" applyAlignment="1">
      <alignment horizontal="right"/>
    </xf>
    <xf numFmtId="4" fontId="10" fillId="2" borderId="35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9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21" xfId="1" applyFont="1" applyFill="1" applyBorder="1"/>
    <xf numFmtId="0" fontId="5" fillId="2" borderId="30" xfId="0" applyNumberFormat="1" applyFont="1" applyFill="1" applyBorder="1" applyAlignment="1">
      <alignment horizontal="left" wrapText="1"/>
    </xf>
    <xf numFmtId="0" fontId="10" fillId="2" borderId="40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4" fontId="15" fillId="2" borderId="31" xfId="1" applyNumberFormat="1" applyFont="1" applyFill="1" applyBorder="1" applyAlignment="1">
      <alignment horizontal="right" wrapText="1"/>
    </xf>
    <xf numFmtId="0" fontId="5" fillId="2" borderId="41" xfId="0" applyNumberFormat="1" applyFont="1" applyFill="1" applyBorder="1" applyAlignment="1">
      <alignment horizontal="left"/>
    </xf>
    <xf numFmtId="0" fontId="16" fillId="4" borderId="17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4" fillId="2" borderId="12" xfId="1" applyFont="1" applyFill="1" applyBorder="1"/>
    <xf numFmtId="0" fontId="14" fillId="4" borderId="13" xfId="1" applyFont="1" applyFill="1" applyBorder="1"/>
    <xf numFmtId="4" fontId="16" fillId="4" borderId="13" xfId="1" applyNumberFormat="1" applyFont="1" applyFill="1" applyBorder="1" applyAlignment="1">
      <alignment horizontal="right"/>
    </xf>
    <xf numFmtId="4" fontId="16" fillId="4" borderId="16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2" xfId="1" applyNumberFormat="1" applyFont="1" applyFill="1" applyBorder="1"/>
    <xf numFmtId="4" fontId="15" fillId="7" borderId="35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38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2" xfId="1" applyNumberFormat="1" applyFont="1" applyFill="1" applyBorder="1" applyAlignment="1">
      <alignment horizontal="right" wrapText="1"/>
    </xf>
    <xf numFmtId="0" fontId="11" fillId="9" borderId="36" xfId="1" applyFont="1" applyFill="1" applyBorder="1"/>
    <xf numFmtId="49" fontId="12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3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3" xfId="1" applyFont="1" applyFill="1" applyBorder="1" applyAlignment="1">
      <alignment wrapText="1"/>
    </xf>
    <xf numFmtId="0" fontId="14" fillId="7" borderId="22" xfId="1" applyFont="1" applyFill="1" applyBorder="1"/>
    <xf numFmtId="4" fontId="10" fillId="7" borderId="22" xfId="1" applyNumberFormat="1" applyFont="1" applyFill="1" applyBorder="1"/>
    <xf numFmtId="4" fontId="10" fillId="7" borderId="35" xfId="1" applyNumberFormat="1" applyFont="1" applyFill="1" applyBorder="1"/>
    <xf numFmtId="0" fontId="10" fillId="8" borderId="26" xfId="1" applyFont="1" applyFill="1" applyBorder="1" applyAlignment="1">
      <alignment horizontal="center" wrapText="1"/>
    </xf>
    <xf numFmtId="0" fontId="14" fillId="8" borderId="27" xfId="1" applyFont="1" applyFill="1" applyBorder="1"/>
    <xf numFmtId="4" fontId="10" fillId="8" borderId="27" xfId="1" applyNumberFormat="1" applyFont="1" applyFill="1" applyBorder="1"/>
    <xf numFmtId="4" fontId="10" fillId="8" borderId="39" xfId="1" applyNumberFormat="1" applyFont="1" applyFill="1" applyBorder="1"/>
    <xf numFmtId="0" fontId="3" fillId="0" borderId="0" xfId="1" applyFont="1"/>
    <xf numFmtId="49" fontId="12" fillId="9" borderId="27" xfId="1" applyNumberFormat="1" applyFont="1" applyFill="1" applyBorder="1" applyAlignment="1">
      <alignment horizontal="center" vertical="center" wrapText="1"/>
    </xf>
    <xf numFmtId="49" fontId="12" fillId="9" borderId="39" xfId="1" applyNumberFormat="1" applyFont="1" applyFill="1" applyBorder="1" applyAlignment="1">
      <alignment horizontal="center" vertical="center" wrapText="1"/>
    </xf>
    <xf numFmtId="3" fontId="10" fillId="8" borderId="20" xfId="1" applyNumberFormat="1" applyFont="1" applyFill="1" applyBorder="1" applyAlignment="1">
      <alignment horizontal="center"/>
    </xf>
    <xf numFmtId="3" fontId="10" fillId="8" borderId="41" xfId="1" applyNumberFormat="1" applyFont="1" applyFill="1" applyBorder="1" applyAlignment="1">
      <alignment horizontal="right"/>
    </xf>
    <xf numFmtId="4" fontId="10" fillId="8" borderId="17" xfId="1" applyNumberFormat="1" applyFont="1" applyFill="1" applyBorder="1" applyAlignment="1">
      <alignment horizontal="right"/>
    </xf>
    <xf numFmtId="4" fontId="10" fillId="8" borderId="42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2" xfId="1" applyNumberFormat="1" applyFont="1" applyFill="1" applyBorder="1" applyAlignment="1">
      <alignment horizontal="left"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6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5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6" xfId="0" applyNumberFormat="1" applyFont="1" applyFill="1" applyBorder="1" applyAlignment="1">
      <alignment horizontal="center" vertical="center"/>
    </xf>
    <xf numFmtId="3" fontId="10" fillId="7" borderId="27" xfId="0" applyNumberFormat="1" applyFont="1" applyFill="1" applyBorder="1" applyAlignment="1">
      <alignment horizontal="center" vertical="center"/>
    </xf>
    <xf numFmtId="3" fontId="10" fillId="7" borderId="39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30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9" xfId="3" applyNumberFormat="1" applyFont="1" applyFill="1" applyBorder="1" applyAlignment="1">
      <alignment horizontal="right"/>
    </xf>
    <xf numFmtId="3" fontId="10" fillId="7" borderId="33" xfId="0" applyNumberFormat="1" applyFont="1" applyFill="1" applyBorder="1" applyAlignment="1">
      <alignment horizontal="center"/>
    </xf>
    <xf numFmtId="4" fontId="10" fillId="7" borderId="22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21" xfId="0" applyNumberFormat="1" applyFont="1" applyFill="1" applyBorder="1"/>
    <xf numFmtId="3" fontId="13" fillId="4" borderId="0" xfId="0" applyNumberFormat="1" applyFont="1" applyFill="1"/>
    <xf numFmtId="3" fontId="11" fillId="7" borderId="33" xfId="0" applyNumberFormat="1" applyFont="1" applyFill="1" applyBorder="1" applyAlignment="1">
      <alignment horizontal="center"/>
    </xf>
    <xf numFmtId="4" fontId="11" fillId="7" borderId="22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3" xfId="0" quotePrefix="1" applyNumberFormat="1" applyFont="1" applyFill="1" applyBorder="1" applyAlignment="1">
      <alignment horizontal="center" vertical="center" wrapText="1"/>
    </xf>
    <xf numFmtId="0" fontId="10" fillId="7" borderId="22" xfId="0" applyNumberFormat="1" applyFont="1" applyFill="1" applyBorder="1" applyAlignment="1">
      <alignment horizontal="center" vertical="center" wrapText="1"/>
    </xf>
    <xf numFmtId="3" fontId="10" fillId="7" borderId="22" xfId="0" applyNumberFormat="1" applyFont="1" applyFill="1" applyBorder="1" applyAlignment="1">
      <alignment horizontal="center" vertical="center" wrapText="1"/>
    </xf>
    <xf numFmtId="3" fontId="10" fillId="7" borderId="35" xfId="0" applyNumberFormat="1" applyFont="1" applyFill="1" applyBorder="1" applyAlignment="1">
      <alignment horizontal="center" vertical="center" wrapText="1"/>
    </xf>
    <xf numFmtId="0" fontId="10" fillId="3" borderId="33" xfId="0" applyNumberFormat="1" applyFont="1" applyFill="1" applyBorder="1" applyAlignment="1">
      <alignment horizontal="center"/>
    </xf>
    <xf numFmtId="0" fontId="10" fillId="3" borderId="22" xfId="0" applyNumberFormat="1" applyFont="1" applyFill="1" applyBorder="1" applyAlignment="1">
      <alignment horizontal="center"/>
    </xf>
    <xf numFmtId="4" fontId="10" fillId="3" borderId="22" xfId="0" applyNumberFormat="1" applyFont="1" applyFill="1" applyBorder="1"/>
    <xf numFmtId="4" fontId="10" fillId="3" borderId="35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4" fontId="5" fillId="0" borderId="18" xfId="0" applyNumberFormat="1" applyFont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4" fontId="5" fillId="0" borderId="29" xfId="0" applyNumberFormat="1" applyFont="1" applyBorder="1"/>
    <xf numFmtId="4" fontId="5" fillId="4" borderId="29" xfId="0" applyNumberFormat="1" applyFont="1" applyFill="1" applyBorder="1"/>
    <xf numFmtId="4" fontId="5" fillId="0" borderId="32" xfId="0" applyNumberFormat="1" applyFont="1" applyBorder="1"/>
    <xf numFmtId="0" fontId="5" fillId="0" borderId="8" xfId="0" applyNumberFormat="1" applyFont="1" applyBorder="1" applyAlignment="1">
      <alignment horizontal="center" wrapText="1"/>
    </xf>
    <xf numFmtId="4" fontId="5" fillId="4" borderId="18" xfId="0" applyNumberFormat="1" applyFont="1" applyFill="1" applyBorder="1"/>
    <xf numFmtId="0" fontId="5" fillId="0" borderId="1" xfId="0" applyNumberFormat="1" applyFont="1" applyBorder="1" applyAlignment="1">
      <alignment horizontal="center" wrapText="1"/>
    </xf>
    <xf numFmtId="4" fontId="5" fillId="4" borderId="19" xfId="0" applyNumberFormat="1" applyFont="1" applyFill="1" applyBorder="1"/>
    <xf numFmtId="0" fontId="5" fillId="0" borderId="29" xfId="0" applyNumberFormat="1" applyFont="1" applyBorder="1" applyAlignment="1">
      <alignment horizontal="center" wrapText="1"/>
    </xf>
    <xf numFmtId="4" fontId="5" fillId="4" borderId="32" xfId="0" applyNumberFormat="1" applyFont="1" applyFill="1" applyBorder="1"/>
    <xf numFmtId="0" fontId="5" fillId="0" borderId="11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4" fontId="5" fillId="4" borderId="21" xfId="0" applyNumberFormat="1" applyFont="1" applyFill="1" applyBorder="1"/>
    <xf numFmtId="4" fontId="5" fillId="4" borderId="38" xfId="0" applyNumberFormat="1" applyFont="1" applyFill="1" applyBorder="1"/>
    <xf numFmtId="0" fontId="10" fillId="3" borderId="22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3" fontId="10" fillId="4" borderId="0" xfId="0" applyNumberFormat="1" applyFont="1" applyFill="1" applyBorder="1"/>
    <xf numFmtId="0" fontId="10" fillId="1" borderId="28" xfId="0" applyFont="1" applyFill="1" applyBorder="1" applyAlignment="1">
      <alignment horizontal="center"/>
    </xf>
    <xf numFmtId="0" fontId="10" fillId="1" borderId="20" xfId="0" applyFont="1" applyFill="1" applyBorder="1" applyAlignment="1">
      <alignment horizontal="right" vertical="center" wrapText="1"/>
    </xf>
    <xf numFmtId="0" fontId="10" fillId="1" borderId="20" xfId="0" applyFont="1" applyFill="1" applyBorder="1" applyAlignment="1">
      <alignment horizontal="left" wrapText="1"/>
    </xf>
    <xf numFmtId="0" fontId="10" fillId="0" borderId="30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31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9" xfId="0" applyNumberFormat="1" applyFont="1" applyFill="1" applyBorder="1"/>
    <xf numFmtId="0" fontId="10" fillId="7" borderId="41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42" xfId="0" applyNumberFormat="1" applyFont="1" applyFill="1" applyBorder="1"/>
    <xf numFmtId="0" fontId="10" fillId="7" borderId="28" xfId="0" applyFont="1" applyFill="1" applyBorder="1" applyAlignment="1">
      <alignment horizontal="center" wrapText="1"/>
    </xf>
    <xf numFmtId="4" fontId="10" fillId="7" borderId="37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24" fillId="4" borderId="0" xfId="0" applyFont="1" applyFill="1" applyBorder="1" applyAlignment="1">
      <alignment horizontal="center"/>
    </xf>
    <xf numFmtId="0" fontId="10" fillId="3" borderId="22" xfId="0" quotePrefix="1" applyFont="1" applyFill="1" applyBorder="1" applyAlignment="1">
      <alignment horizontal="center" wrapText="1"/>
    </xf>
    <xf numFmtId="4" fontId="5" fillId="0" borderId="44" xfId="0" applyNumberFormat="1" applyFont="1" applyFill="1" applyBorder="1"/>
    <xf numFmtId="4" fontId="5" fillId="0" borderId="46" xfId="0" applyNumberFormat="1" applyFont="1" applyFill="1" applyBorder="1"/>
    <xf numFmtId="4" fontId="10" fillId="7" borderId="47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4" fontId="10" fillId="4" borderId="0" xfId="0" applyNumberFormat="1" applyFont="1" applyFill="1" applyBorder="1"/>
    <xf numFmtId="4" fontId="17" fillId="0" borderId="0" xfId="0" applyNumberFormat="1" applyFont="1"/>
    <xf numFmtId="3" fontId="10" fillId="4" borderId="0" xfId="0" applyNumberFormat="1" applyFont="1" applyFill="1" applyAlignment="1">
      <alignment wrapText="1"/>
    </xf>
    <xf numFmtId="3" fontId="10" fillId="4" borderId="0" xfId="0" applyNumberFormat="1" applyFont="1" applyFill="1" applyBorder="1" applyAlignment="1">
      <alignment horizontal="center" vertical="center"/>
    </xf>
    <xf numFmtId="4" fontId="10" fillId="4" borderId="0" xfId="3" applyNumberFormat="1" applyFont="1" applyFill="1" applyBorder="1" applyAlignment="1">
      <alignment horizontal="right"/>
    </xf>
    <xf numFmtId="4" fontId="11" fillId="4" borderId="0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38" fillId="0" borderId="0" xfId="0" applyFont="1"/>
    <xf numFmtId="4" fontId="10" fillId="3" borderId="5" xfId="3" applyNumberFormat="1" applyFont="1" applyFill="1" applyBorder="1" applyAlignment="1">
      <alignment horizontal="center"/>
    </xf>
    <xf numFmtId="4" fontId="10" fillId="3" borderId="31" xfId="3" applyNumberFormat="1" applyFont="1" applyFill="1" applyBorder="1" applyAlignment="1">
      <alignment horizontal="center"/>
    </xf>
    <xf numFmtId="4" fontId="10" fillId="3" borderId="1" xfId="3" applyNumberFormat="1" applyFont="1" applyFill="1" applyBorder="1" applyAlignment="1">
      <alignment horizontal="center"/>
    </xf>
    <xf numFmtId="4" fontId="10" fillId="3" borderId="19" xfId="3" applyNumberFormat="1" applyFont="1" applyFill="1" applyBorder="1" applyAlignment="1">
      <alignment horizontal="center"/>
    </xf>
    <xf numFmtId="4" fontId="10" fillId="3" borderId="29" xfId="3" applyNumberFormat="1" applyFont="1" applyFill="1" applyBorder="1" applyAlignment="1">
      <alignment horizontal="center"/>
    </xf>
    <xf numFmtId="4" fontId="10" fillId="3" borderId="32" xfId="3" applyNumberFormat="1" applyFont="1" applyFill="1" applyBorder="1" applyAlignment="1">
      <alignment horizontal="center"/>
    </xf>
    <xf numFmtId="4" fontId="10" fillId="7" borderId="22" xfId="0" applyNumberFormat="1" applyFont="1" applyFill="1" applyBorder="1" applyAlignment="1">
      <alignment horizontal="center"/>
    </xf>
    <xf numFmtId="4" fontId="10" fillId="7" borderId="35" xfId="0" applyNumberFormat="1" applyFont="1" applyFill="1" applyBorder="1" applyAlignment="1">
      <alignment horizontal="center"/>
    </xf>
    <xf numFmtId="4" fontId="10" fillId="4" borderId="21" xfId="0" applyNumberFormat="1" applyFont="1" applyFill="1" applyBorder="1" applyAlignment="1">
      <alignment horizontal="center"/>
    </xf>
    <xf numFmtId="4" fontId="10" fillId="4" borderId="38" xfId="0" applyNumberFormat="1" applyFont="1" applyFill="1" applyBorder="1" applyAlignment="1">
      <alignment horizontal="center"/>
    </xf>
    <xf numFmtId="4" fontId="11" fillId="7" borderId="22" xfId="0" applyNumberFormat="1" applyFont="1" applyFill="1" applyBorder="1" applyAlignment="1">
      <alignment horizontal="center"/>
    </xf>
    <xf numFmtId="4" fontId="11" fillId="7" borderId="35" xfId="0" applyNumberFormat="1" applyFont="1" applyFill="1" applyBorder="1" applyAlignment="1">
      <alignment horizontal="center"/>
    </xf>
    <xf numFmtId="0" fontId="10" fillId="3" borderId="26" xfId="0" applyNumberFormat="1" applyFont="1" applyFill="1" applyBorder="1" applyAlignment="1">
      <alignment horizontal="center"/>
    </xf>
    <xf numFmtId="0" fontId="10" fillId="3" borderId="27" xfId="0" applyNumberFormat="1" applyFont="1" applyFill="1" applyBorder="1" applyAlignment="1">
      <alignment horizontal="center" wrapText="1" shrinkToFit="1"/>
    </xf>
    <xf numFmtId="4" fontId="10" fillId="3" borderId="27" xfId="0" applyNumberFormat="1" applyFont="1" applyFill="1" applyBorder="1"/>
    <xf numFmtId="4" fontId="10" fillId="3" borderId="39" xfId="0" applyNumberFormat="1" applyFont="1" applyFill="1" applyBorder="1"/>
    <xf numFmtId="0" fontId="20" fillId="7" borderId="41" xfId="0" applyNumberFormat="1" applyFont="1" applyFill="1" applyBorder="1" applyAlignment="1">
      <alignment horizontal="center"/>
    </xf>
    <xf numFmtId="0" fontId="21" fillId="7" borderId="4" xfId="0" quotePrefix="1" applyNumberFormat="1" applyFont="1" applyFill="1" applyBorder="1" applyAlignment="1">
      <alignment horizontal="center" vertical="justify"/>
    </xf>
    <xf numFmtId="4" fontId="28" fillId="7" borderId="4" xfId="0" applyNumberFormat="1" applyFont="1" applyFill="1" applyBorder="1"/>
    <xf numFmtId="4" fontId="28" fillId="7" borderId="42" xfId="0" applyNumberFormat="1" applyFont="1" applyFill="1" applyBorder="1"/>
    <xf numFmtId="0" fontId="5" fillId="0" borderId="30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 shrinkToFit="1"/>
    </xf>
    <xf numFmtId="4" fontId="10" fillId="4" borderId="5" xfId="0" applyNumberFormat="1" applyFont="1" applyFill="1" applyBorder="1"/>
    <xf numFmtId="4" fontId="5" fillId="4" borderId="31" xfId="0" applyNumberFormat="1" applyFont="1" applyFill="1" applyBorder="1"/>
    <xf numFmtId="0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 shrinkToFit="1"/>
    </xf>
    <xf numFmtId="4" fontId="10" fillId="4" borderId="13" xfId="0" applyNumberFormat="1" applyFont="1" applyFill="1" applyBorder="1"/>
    <xf numFmtId="4" fontId="5" fillId="4" borderId="13" xfId="0" applyNumberFormat="1" applyFont="1" applyFill="1" applyBorder="1"/>
    <xf numFmtId="4" fontId="5" fillId="4" borderId="16" xfId="0" applyNumberFormat="1" applyFont="1" applyFill="1" applyBorder="1"/>
    <xf numFmtId="3" fontId="13" fillId="0" borderId="0" xfId="0" applyNumberFormat="1" applyFont="1" applyAlignment="1">
      <alignment horizontal="center" vertical="center"/>
    </xf>
    <xf numFmtId="0" fontId="5" fillId="2" borderId="7" xfId="1" applyFont="1" applyFill="1" applyBorder="1" applyAlignment="1">
      <alignment wrapText="1"/>
    </xf>
    <xf numFmtId="49" fontId="5" fillId="4" borderId="8" xfId="1" applyNumberFormat="1" applyFont="1" applyFill="1" applyBorder="1" applyAlignment="1">
      <alignment horizontal="right" wrapText="1"/>
    </xf>
    <xf numFmtId="4" fontId="5" fillId="4" borderId="8" xfId="1" applyNumberFormat="1" applyFont="1" applyFill="1" applyBorder="1" applyAlignment="1">
      <alignment horizontal="right" wrapText="1"/>
    </xf>
    <xf numFmtId="4" fontId="5" fillId="4" borderId="18" xfId="1" applyNumberFormat="1" applyFont="1" applyFill="1" applyBorder="1" applyAlignment="1">
      <alignment horizontal="right" wrapText="1"/>
    </xf>
    <xf numFmtId="0" fontId="11" fillId="9" borderId="33" xfId="1" applyFont="1" applyFill="1" applyBorder="1"/>
    <xf numFmtId="49" fontId="12" fillId="9" borderId="22" xfId="1" applyNumberFormat="1" applyFont="1" applyFill="1" applyBorder="1" applyAlignment="1">
      <alignment horizontal="center" wrapText="1"/>
    </xf>
    <xf numFmtId="49" fontId="12" fillId="9" borderId="22" xfId="1" applyNumberFormat="1" applyFont="1" applyFill="1" applyBorder="1" applyAlignment="1">
      <alignment horizontal="center" vertical="center" wrapText="1"/>
    </xf>
    <xf numFmtId="49" fontId="12" fillId="9" borderId="3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/>
    </xf>
    <xf numFmtId="0" fontId="23" fillId="5" borderId="14" xfId="0" applyNumberFormat="1" applyFont="1" applyFill="1" applyBorder="1" applyAlignment="1">
      <alignment horizontal="center"/>
    </xf>
    <xf numFmtId="0" fontId="23" fillId="5" borderId="23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0" fillId="3" borderId="27" xfId="0" quotePrefix="1" applyFont="1" applyFill="1" applyBorder="1" applyAlignment="1">
      <alignment horizontal="center" wrapText="1"/>
    </xf>
    <xf numFmtId="0" fontId="10" fillId="3" borderId="4" xfId="0" quotePrefix="1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0" fillId="6" borderId="20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3" xfId="0" applyNumberFormat="1" applyFont="1" applyFill="1" applyBorder="1" applyAlignment="1">
      <alignment horizontal="center"/>
    </xf>
    <xf numFmtId="4" fontId="10" fillId="7" borderId="24" xfId="0" applyNumberFormat="1" applyFont="1" applyFill="1" applyBorder="1" applyAlignment="1">
      <alignment horizontal="center"/>
    </xf>
    <xf numFmtId="4" fontId="10" fillId="3" borderId="22" xfId="0" quotePrefix="1" applyNumberFormat="1" applyFont="1" applyFill="1" applyBorder="1" applyAlignment="1">
      <alignment horizontal="center" wrapText="1"/>
    </xf>
    <xf numFmtId="4" fontId="10" fillId="3" borderId="15" xfId="0" quotePrefix="1" applyNumberFormat="1" applyFont="1" applyFill="1" applyBorder="1" applyAlignment="1">
      <alignment horizontal="center" wrapText="1"/>
    </xf>
    <xf numFmtId="0" fontId="10" fillId="3" borderId="35" xfId="0" quotePrefix="1" applyFont="1" applyFill="1" applyBorder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30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9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44" xfId="0" applyNumberFormat="1" applyFont="1" applyFill="1" applyBorder="1" applyAlignment="1">
      <alignment horizontal="center" wrapText="1"/>
    </xf>
    <xf numFmtId="165" fontId="10" fillId="3" borderId="31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45" xfId="0" applyNumberFormat="1" applyFont="1" applyFill="1" applyBorder="1" applyAlignment="1">
      <alignment horizontal="center" wrapText="1"/>
    </xf>
    <xf numFmtId="165" fontId="10" fillId="3" borderId="32" xfId="0" applyNumberFormat="1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10" fillId="3" borderId="22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10" fillId="0" borderId="3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0"/>
  <sheetViews>
    <sheetView tabSelected="1" topLeftCell="A52" workbookViewId="0">
      <selection activeCell="G6" sqref="G6"/>
    </sheetView>
  </sheetViews>
  <sheetFormatPr defaultRowHeight="15" x14ac:dyDescent="0.25"/>
  <cols>
    <col min="1" max="1" width="61.5703125" customWidth="1"/>
    <col min="2" max="2" width="11.85546875" customWidth="1"/>
    <col min="3" max="3" width="17" customWidth="1"/>
    <col min="4" max="4" width="17.42578125" customWidth="1"/>
    <col min="5" max="5" width="17.140625" customWidth="1"/>
    <col min="8" max="8" width="10.140625" bestFit="1" customWidth="1"/>
  </cols>
  <sheetData>
    <row r="2" spans="1:5" ht="37.5" customHeight="1" x14ac:dyDescent="0.25">
      <c r="A2" s="263" t="s">
        <v>168</v>
      </c>
      <c r="B2" s="263"/>
      <c r="C2" s="263"/>
      <c r="D2" s="263"/>
      <c r="E2" s="263"/>
    </row>
    <row r="3" spans="1:5" x14ac:dyDescent="0.25">
      <c r="A3" s="1"/>
      <c r="B3" s="1"/>
      <c r="C3" s="1"/>
      <c r="D3" s="1"/>
      <c r="E3" s="2" t="s">
        <v>152</v>
      </c>
    </row>
    <row r="4" spans="1:5" ht="15.75" thickBot="1" x14ac:dyDescent="0.3">
      <c r="A4" s="1"/>
      <c r="B4" s="1"/>
      <c r="C4" s="1"/>
      <c r="D4" s="1"/>
      <c r="E4" s="79" t="s">
        <v>91</v>
      </c>
    </row>
    <row r="5" spans="1:5" ht="29.25" customHeight="1" thickBot="1" x14ac:dyDescent="0.35">
      <c r="A5" s="259" t="s">
        <v>0</v>
      </c>
      <c r="B5" s="260" t="s">
        <v>1</v>
      </c>
      <c r="C5" s="261" t="s">
        <v>151</v>
      </c>
      <c r="D5" s="261" t="s">
        <v>129</v>
      </c>
      <c r="E5" s="262" t="s">
        <v>165</v>
      </c>
    </row>
    <row r="6" spans="1:5" ht="30" customHeight="1" x14ac:dyDescent="0.25">
      <c r="A6" s="255" t="s">
        <v>92</v>
      </c>
      <c r="B6" s="256" t="s">
        <v>85</v>
      </c>
      <c r="C6" s="257">
        <v>11280</v>
      </c>
      <c r="D6" s="257">
        <v>-1077.7</v>
      </c>
      <c r="E6" s="258">
        <f t="shared" ref="E6:E27" si="0">SUM(C6:D6)</f>
        <v>10202.299999999999</v>
      </c>
    </row>
    <row r="7" spans="1:5" ht="30" customHeight="1" x14ac:dyDescent="0.25">
      <c r="A7" s="86" t="s">
        <v>93</v>
      </c>
      <c r="B7" s="13" t="s">
        <v>86</v>
      </c>
      <c r="C7" s="14">
        <v>1990</v>
      </c>
      <c r="D7" s="14">
        <v>-189.6</v>
      </c>
      <c r="E7" s="15">
        <f t="shared" si="0"/>
        <v>1800.4</v>
      </c>
    </row>
    <row r="8" spans="1:5" ht="30" customHeight="1" x14ac:dyDescent="0.25">
      <c r="A8" s="86" t="s">
        <v>94</v>
      </c>
      <c r="B8" s="13" t="s">
        <v>85</v>
      </c>
      <c r="C8" s="14">
        <v>334.78</v>
      </c>
      <c r="D8" s="14">
        <v>-8</v>
      </c>
      <c r="E8" s="15">
        <f t="shared" si="0"/>
        <v>326.77999999999997</v>
      </c>
    </row>
    <row r="9" spans="1:5" ht="44.25" customHeight="1" x14ac:dyDescent="0.25">
      <c r="A9" s="86" t="s">
        <v>95</v>
      </c>
      <c r="B9" s="13" t="s">
        <v>86</v>
      </c>
      <c r="C9" s="14">
        <v>16.98</v>
      </c>
      <c r="D9" s="14">
        <v>0</v>
      </c>
      <c r="E9" s="15">
        <f t="shared" si="0"/>
        <v>16.98</v>
      </c>
    </row>
    <row r="10" spans="1:5" x14ac:dyDescent="0.25">
      <c r="A10" s="86" t="s">
        <v>70</v>
      </c>
      <c r="B10" s="13" t="s">
        <v>87</v>
      </c>
      <c r="C10" s="14">
        <v>1694800</v>
      </c>
      <c r="D10" s="14">
        <v>213914.4</v>
      </c>
      <c r="E10" s="15">
        <f t="shared" si="0"/>
        <v>1908714.4</v>
      </c>
    </row>
    <row r="11" spans="1:5" ht="34.5" customHeight="1" x14ac:dyDescent="0.25">
      <c r="A11" s="86" t="s">
        <v>79</v>
      </c>
      <c r="B11" s="13" t="s">
        <v>96</v>
      </c>
      <c r="C11" s="14">
        <v>500</v>
      </c>
      <c r="D11" s="14">
        <v>0</v>
      </c>
      <c r="E11" s="15">
        <f t="shared" si="0"/>
        <v>500</v>
      </c>
    </row>
    <row r="12" spans="1:5" x14ac:dyDescent="0.25">
      <c r="A12" s="86" t="s">
        <v>67</v>
      </c>
      <c r="B12" s="13" t="s">
        <v>97</v>
      </c>
      <c r="C12" s="9">
        <v>3500</v>
      </c>
      <c r="D12" s="14">
        <v>500</v>
      </c>
      <c r="E12" s="15">
        <f t="shared" si="0"/>
        <v>4000</v>
      </c>
    </row>
    <row r="13" spans="1:5" x14ac:dyDescent="0.25">
      <c r="A13" s="86" t="s">
        <v>153</v>
      </c>
      <c r="B13" s="13" t="s">
        <v>97</v>
      </c>
      <c r="C13" s="9">
        <v>0</v>
      </c>
      <c r="D13" s="14">
        <v>1459.41</v>
      </c>
      <c r="E13" s="15">
        <f t="shared" si="0"/>
        <v>1459.41</v>
      </c>
    </row>
    <row r="14" spans="1:5" x14ac:dyDescent="0.25">
      <c r="A14" s="16" t="s">
        <v>111</v>
      </c>
      <c r="B14" s="13" t="s">
        <v>110</v>
      </c>
      <c r="C14" s="9">
        <v>250</v>
      </c>
      <c r="D14" s="14">
        <v>-250</v>
      </c>
      <c r="E14" s="15">
        <f t="shared" si="0"/>
        <v>0</v>
      </c>
    </row>
    <row r="15" spans="1:5" x14ac:dyDescent="0.25">
      <c r="A15" s="16" t="s">
        <v>144</v>
      </c>
      <c r="B15" s="13" t="s">
        <v>145</v>
      </c>
      <c r="C15" s="9">
        <v>5</v>
      </c>
      <c r="D15" s="14">
        <v>0</v>
      </c>
      <c r="E15" s="15">
        <f t="shared" si="0"/>
        <v>5</v>
      </c>
    </row>
    <row r="16" spans="1:5" x14ac:dyDescent="0.25">
      <c r="A16" s="16" t="s">
        <v>154</v>
      </c>
      <c r="B16" s="11" t="s">
        <v>72</v>
      </c>
      <c r="C16" s="9">
        <v>118203.52</v>
      </c>
      <c r="D16" s="14">
        <f>8924.7+3000</f>
        <v>11924.7</v>
      </c>
      <c r="E16" s="15">
        <f t="shared" si="0"/>
        <v>130128.22</v>
      </c>
    </row>
    <row r="17" spans="1:8" x14ac:dyDescent="0.25">
      <c r="A17" s="16" t="s">
        <v>155</v>
      </c>
      <c r="B17" s="11" t="s">
        <v>72</v>
      </c>
      <c r="C17" s="9">
        <v>0</v>
      </c>
      <c r="D17" s="14">
        <f>2261.09+5400</f>
        <v>7661.09</v>
      </c>
      <c r="E17" s="15">
        <f t="shared" si="0"/>
        <v>7661.09</v>
      </c>
    </row>
    <row r="18" spans="1:8" x14ac:dyDescent="0.25">
      <c r="A18" s="16" t="s">
        <v>74</v>
      </c>
      <c r="B18" s="67">
        <v>68311</v>
      </c>
      <c r="C18" s="9">
        <v>1570</v>
      </c>
      <c r="D18" s="14">
        <v>-1200</v>
      </c>
      <c r="E18" s="15">
        <f t="shared" si="0"/>
        <v>370</v>
      </c>
    </row>
    <row r="19" spans="1:8" x14ac:dyDescent="0.25">
      <c r="A19" s="16" t="s">
        <v>74</v>
      </c>
      <c r="B19" s="67">
        <v>68311</v>
      </c>
      <c r="C19" s="9">
        <v>9000</v>
      </c>
      <c r="D19" s="14">
        <v>0</v>
      </c>
      <c r="E19" s="15">
        <f t="shared" si="0"/>
        <v>9000</v>
      </c>
    </row>
    <row r="20" spans="1:8" x14ac:dyDescent="0.25">
      <c r="A20" s="16" t="s">
        <v>102</v>
      </c>
      <c r="B20" s="13" t="s">
        <v>98</v>
      </c>
      <c r="C20" s="9">
        <v>20</v>
      </c>
      <c r="D20" s="9">
        <v>0</v>
      </c>
      <c r="E20" s="12">
        <f t="shared" si="0"/>
        <v>20</v>
      </c>
    </row>
    <row r="21" spans="1:8" x14ac:dyDescent="0.25">
      <c r="A21" s="16" t="s">
        <v>103</v>
      </c>
      <c r="B21" s="13" t="s">
        <v>99</v>
      </c>
      <c r="C21" s="9">
        <v>0</v>
      </c>
      <c r="D21" s="9">
        <v>0</v>
      </c>
      <c r="E21" s="12">
        <f t="shared" si="0"/>
        <v>0</v>
      </c>
    </row>
    <row r="22" spans="1:8" x14ac:dyDescent="0.25">
      <c r="A22" s="16" t="s">
        <v>104</v>
      </c>
      <c r="B22" s="13" t="s">
        <v>100</v>
      </c>
      <c r="C22" s="9">
        <v>2000</v>
      </c>
      <c r="D22" s="9">
        <v>250</v>
      </c>
      <c r="E22" s="12">
        <f t="shared" si="0"/>
        <v>2250</v>
      </c>
    </row>
    <row r="23" spans="1:8" x14ac:dyDescent="0.25">
      <c r="A23" s="16" t="s">
        <v>105</v>
      </c>
      <c r="B23" s="13" t="s">
        <v>101</v>
      </c>
      <c r="C23" s="9">
        <v>400</v>
      </c>
      <c r="D23" s="9">
        <v>0</v>
      </c>
      <c r="E23" s="12">
        <f t="shared" si="0"/>
        <v>400</v>
      </c>
    </row>
    <row r="24" spans="1:8" ht="15.75" x14ac:dyDescent="0.25">
      <c r="A24" s="17" t="s">
        <v>2</v>
      </c>
      <c r="B24" s="13" t="s">
        <v>106</v>
      </c>
      <c r="C24" s="9">
        <v>102000</v>
      </c>
      <c r="D24" s="9">
        <v>0</v>
      </c>
      <c r="E24" s="12">
        <f t="shared" si="0"/>
        <v>102000</v>
      </c>
    </row>
    <row r="25" spans="1:8" ht="15.75" x14ac:dyDescent="0.25">
      <c r="A25" s="17" t="s">
        <v>61</v>
      </c>
      <c r="B25" s="13" t="s">
        <v>107</v>
      </c>
      <c r="C25" s="9">
        <v>68410</v>
      </c>
      <c r="D25" s="9">
        <f>9293.94+2361.34</f>
        <v>11655.28</v>
      </c>
      <c r="E25" s="12">
        <f t="shared" si="0"/>
        <v>80065.279999999999</v>
      </c>
    </row>
    <row r="26" spans="1:8" ht="31.5" x14ac:dyDescent="0.25">
      <c r="A26" s="87" t="s">
        <v>80</v>
      </c>
      <c r="B26" s="13" t="s">
        <v>81</v>
      </c>
      <c r="C26" s="9">
        <v>3840.89</v>
      </c>
      <c r="D26" s="9">
        <v>0</v>
      </c>
      <c r="E26" s="12">
        <f t="shared" si="0"/>
        <v>3840.89</v>
      </c>
      <c r="H26" s="70"/>
    </row>
    <row r="27" spans="1:8" ht="16.5" thickBot="1" x14ac:dyDescent="0.3">
      <c r="A27" s="88" t="s">
        <v>108</v>
      </c>
      <c r="B27" s="89" t="s">
        <v>109</v>
      </c>
      <c r="C27" s="90">
        <v>0</v>
      </c>
      <c r="D27" s="90">
        <v>0</v>
      </c>
      <c r="E27" s="91">
        <f t="shared" si="0"/>
        <v>0</v>
      </c>
      <c r="H27" s="70"/>
    </row>
    <row r="28" spans="1:8" ht="15.75" thickBot="1" x14ac:dyDescent="0.3">
      <c r="A28" s="82" t="s">
        <v>3</v>
      </c>
      <c r="B28" s="83">
        <v>6</v>
      </c>
      <c r="C28" s="84">
        <f>SUM(C6:C27)</f>
        <v>2018121.17</v>
      </c>
      <c r="D28" s="84">
        <f>SUM(D6:D27)</f>
        <v>244639.58000000002</v>
      </c>
      <c r="E28" s="85">
        <f>SUM(E6:E27)</f>
        <v>2262760.75</v>
      </c>
    </row>
    <row r="29" spans="1:8" ht="15.75" thickBot="1" x14ac:dyDescent="0.3">
      <c r="A29" s="75" t="s">
        <v>142</v>
      </c>
      <c r="B29" s="76"/>
      <c r="C29" s="77">
        <v>6705.7800000000007</v>
      </c>
      <c r="D29" s="77">
        <v>-6705.78</v>
      </c>
      <c r="E29" s="78">
        <f>SUM(C29:D29)</f>
        <v>0</v>
      </c>
      <c r="F29" s="70"/>
    </row>
    <row r="30" spans="1:8" ht="15.75" thickBot="1" x14ac:dyDescent="0.3">
      <c r="A30" s="75" t="s">
        <v>156</v>
      </c>
      <c r="B30" s="76"/>
      <c r="C30" s="77">
        <v>0</v>
      </c>
      <c r="D30" s="77">
        <v>-18411.61</v>
      </c>
      <c r="E30" s="78">
        <f>SUM(C30:D30)</f>
        <v>-18411.61</v>
      </c>
      <c r="F30" s="70"/>
    </row>
    <row r="31" spans="1:8" ht="30" customHeight="1" thickBot="1" x14ac:dyDescent="0.3">
      <c r="A31" s="71" t="s">
        <v>4</v>
      </c>
      <c r="B31" s="72"/>
      <c r="C31" s="73">
        <v>2024826.95</v>
      </c>
      <c r="D31" s="73">
        <f>SUM(D28:D30)</f>
        <v>219522.19</v>
      </c>
      <c r="E31" s="74">
        <f>E28+E30</f>
        <v>2244349.14</v>
      </c>
    </row>
    <row r="32" spans="1:8" ht="15.75" thickBot="1" x14ac:dyDescent="0.3">
      <c r="A32" s="18"/>
      <c r="B32" s="19"/>
      <c r="C32" s="20"/>
      <c r="D32" s="20"/>
      <c r="E32" s="21"/>
    </row>
    <row r="33" spans="1:9" ht="26.25" thickBot="1" x14ac:dyDescent="0.35">
      <c r="A33" s="65" t="s">
        <v>5</v>
      </c>
      <c r="B33" s="66" t="s">
        <v>1</v>
      </c>
      <c r="C33" s="81" t="s">
        <v>151</v>
      </c>
      <c r="D33" s="80" t="s">
        <v>129</v>
      </c>
      <c r="E33" s="81" t="s">
        <v>165</v>
      </c>
    </row>
    <row r="34" spans="1:9" ht="16.5" thickBot="1" x14ac:dyDescent="0.3">
      <c r="A34" s="22" t="s">
        <v>6</v>
      </c>
      <c r="B34" s="23">
        <v>3</v>
      </c>
      <c r="C34" s="24">
        <v>2014436.06</v>
      </c>
      <c r="D34" s="24">
        <f>E34-C34</f>
        <v>220475.64999999991</v>
      </c>
      <c r="E34" s="25">
        <f>E35+E39+E45+E47</f>
        <v>2234911.71</v>
      </c>
    </row>
    <row r="35" spans="1:9" ht="15.75" thickBot="1" x14ac:dyDescent="0.3">
      <c r="A35" s="26" t="s">
        <v>7</v>
      </c>
      <c r="B35" s="27">
        <v>31</v>
      </c>
      <c r="C35" s="28">
        <v>1681880</v>
      </c>
      <c r="D35" s="28">
        <f>E35-C35</f>
        <v>219258.6399999999</v>
      </c>
      <c r="E35" s="29">
        <f>E36+E37+E38</f>
        <v>1901138.64</v>
      </c>
    </row>
    <row r="36" spans="1:9" x14ac:dyDescent="0.25">
      <c r="A36" s="30" t="s">
        <v>8</v>
      </c>
      <c r="B36" s="31">
        <v>311</v>
      </c>
      <c r="C36" s="57">
        <v>1382000</v>
      </c>
      <c r="D36" s="57">
        <f>E36-C36</f>
        <v>201363.62999999989</v>
      </c>
      <c r="E36" s="58">
        <v>1583363.63</v>
      </c>
    </row>
    <row r="37" spans="1:9" x14ac:dyDescent="0.25">
      <c r="A37" s="32" t="s">
        <v>9</v>
      </c>
      <c r="B37" s="33">
        <v>312</v>
      </c>
      <c r="C37" s="9">
        <v>77900</v>
      </c>
      <c r="D37" s="9">
        <f>E37-C37</f>
        <v>-5000</v>
      </c>
      <c r="E37" s="12">
        <v>72900</v>
      </c>
    </row>
    <row r="38" spans="1:9" ht="15.75" thickBot="1" x14ac:dyDescent="0.3">
      <c r="A38" s="34" t="s">
        <v>10</v>
      </c>
      <c r="B38" s="35">
        <v>313</v>
      </c>
      <c r="C38" s="55">
        <v>221980</v>
      </c>
      <c r="D38" s="55">
        <f>E38-C38</f>
        <v>22895.010000000009</v>
      </c>
      <c r="E38" s="56">
        <v>244875.01</v>
      </c>
    </row>
    <row r="39" spans="1:9" ht="15.75" thickBot="1" x14ac:dyDescent="0.3">
      <c r="A39" s="26" t="s">
        <v>11</v>
      </c>
      <c r="B39" s="27">
        <v>32</v>
      </c>
      <c r="C39" s="28">
        <v>330926.05999999994</v>
      </c>
      <c r="D39" s="28">
        <f>D40+D41+D42+D43+D44</f>
        <v>1464.6099999999988</v>
      </c>
      <c r="E39" s="29">
        <f>E40+E41+E42+E43+E44</f>
        <v>332390.67</v>
      </c>
    </row>
    <row r="40" spans="1:9" x14ac:dyDescent="0.25">
      <c r="A40" s="30" t="s">
        <v>55</v>
      </c>
      <c r="B40" s="31">
        <v>321</v>
      </c>
      <c r="C40" s="57">
        <v>112268.2</v>
      </c>
      <c r="D40" s="57">
        <f t="shared" ref="D40:D48" si="1">E40-C40</f>
        <v>-9434.39</v>
      </c>
      <c r="E40" s="58">
        <v>102833.81</v>
      </c>
    </row>
    <row r="41" spans="1:9" x14ac:dyDescent="0.25">
      <c r="A41" s="32" t="s">
        <v>12</v>
      </c>
      <c r="B41" s="33">
        <v>322</v>
      </c>
      <c r="C41" s="9">
        <v>55270.78</v>
      </c>
      <c r="D41" s="9">
        <f t="shared" si="1"/>
        <v>1566.5699999999997</v>
      </c>
      <c r="E41" s="12">
        <v>56837.35</v>
      </c>
    </row>
    <row r="42" spans="1:9" x14ac:dyDescent="0.25">
      <c r="A42" s="32" t="s">
        <v>13</v>
      </c>
      <c r="B42" s="33">
        <v>323</v>
      </c>
      <c r="C42" s="9">
        <v>140696.85</v>
      </c>
      <c r="D42" s="9">
        <f t="shared" si="1"/>
        <v>8486.3099999999977</v>
      </c>
      <c r="E42" s="12">
        <v>149183.16</v>
      </c>
    </row>
    <row r="43" spans="1:9" x14ac:dyDescent="0.25">
      <c r="A43" s="36" t="s">
        <v>73</v>
      </c>
      <c r="B43" s="33">
        <v>324</v>
      </c>
      <c r="C43" s="59">
        <v>5761.19</v>
      </c>
      <c r="D43" s="59">
        <f t="shared" si="1"/>
        <v>-1570.1499999999996</v>
      </c>
      <c r="E43" s="60">
        <v>4191.04</v>
      </c>
    </row>
    <row r="44" spans="1:9" ht="15.75" thickBot="1" x14ac:dyDescent="0.3">
      <c r="A44" s="34" t="s">
        <v>59</v>
      </c>
      <c r="B44" s="35">
        <v>329</v>
      </c>
      <c r="C44" s="55">
        <v>16929.04</v>
      </c>
      <c r="D44" s="55">
        <f t="shared" si="1"/>
        <v>2416.2700000000004</v>
      </c>
      <c r="E44" s="56">
        <v>19345.310000000001</v>
      </c>
    </row>
    <row r="45" spans="1:9" ht="15.75" thickBot="1" x14ac:dyDescent="0.3">
      <c r="A45" s="26" t="s">
        <v>14</v>
      </c>
      <c r="B45" s="27">
        <v>34</v>
      </c>
      <c r="C45" s="28">
        <v>1130</v>
      </c>
      <c r="D45" s="28">
        <f t="shared" si="1"/>
        <v>38</v>
      </c>
      <c r="E45" s="29">
        <f>E46</f>
        <v>1168</v>
      </c>
    </row>
    <row r="46" spans="1:9" ht="14.25" customHeight="1" thickBot="1" x14ac:dyDescent="0.3">
      <c r="A46" s="37" t="s">
        <v>15</v>
      </c>
      <c r="B46" s="38">
        <v>343</v>
      </c>
      <c r="C46" s="61">
        <v>1130</v>
      </c>
      <c r="D46" s="61">
        <f t="shared" si="1"/>
        <v>38</v>
      </c>
      <c r="E46" s="62">
        <v>1168</v>
      </c>
    </row>
    <row r="47" spans="1:9" ht="30.75" customHeight="1" thickBot="1" x14ac:dyDescent="0.3">
      <c r="A47" s="69" t="s">
        <v>82</v>
      </c>
      <c r="B47" s="27">
        <v>37</v>
      </c>
      <c r="C47" s="28">
        <v>500</v>
      </c>
      <c r="D47" s="28">
        <f t="shared" si="1"/>
        <v>-285.60000000000002</v>
      </c>
      <c r="E47" s="29">
        <f>E48</f>
        <v>214.4</v>
      </c>
      <c r="I47" t="s">
        <v>150</v>
      </c>
    </row>
    <row r="48" spans="1:9" ht="18" customHeight="1" thickBot="1" x14ac:dyDescent="0.3">
      <c r="A48" s="37" t="s">
        <v>83</v>
      </c>
      <c r="B48" s="38">
        <v>372</v>
      </c>
      <c r="C48" s="61">
        <v>500</v>
      </c>
      <c r="D48" s="61">
        <f t="shared" si="1"/>
        <v>-285.60000000000002</v>
      </c>
      <c r="E48" s="62">
        <v>214.4</v>
      </c>
    </row>
    <row r="49" spans="1:5" ht="18" customHeight="1" thickBot="1" x14ac:dyDescent="0.3">
      <c r="A49" s="69" t="s">
        <v>135</v>
      </c>
      <c r="B49" s="27">
        <v>38</v>
      </c>
      <c r="C49" s="28">
        <v>0</v>
      </c>
      <c r="D49" s="28">
        <v>0</v>
      </c>
      <c r="E49" s="29">
        <v>0</v>
      </c>
    </row>
    <row r="50" spans="1:5" ht="18" customHeight="1" thickBot="1" x14ac:dyDescent="0.3">
      <c r="A50" s="37" t="s">
        <v>136</v>
      </c>
      <c r="B50" s="38">
        <v>381</v>
      </c>
      <c r="C50" s="61">
        <v>0</v>
      </c>
      <c r="D50" s="61">
        <v>0</v>
      </c>
      <c r="E50" s="62">
        <v>0</v>
      </c>
    </row>
    <row r="51" spans="1:5" ht="16.5" thickBot="1" x14ac:dyDescent="0.3">
      <c r="A51" s="22" t="s">
        <v>16</v>
      </c>
      <c r="B51" s="23">
        <v>4</v>
      </c>
      <c r="C51" s="24">
        <v>10390.89</v>
      </c>
      <c r="D51" s="24">
        <f>D54</f>
        <v>-953.45999999999913</v>
      </c>
      <c r="E51" s="25">
        <f>E52+E54</f>
        <v>9437.43</v>
      </c>
    </row>
    <row r="52" spans="1:5" ht="15.75" x14ac:dyDescent="0.25">
      <c r="A52" s="39" t="s">
        <v>57</v>
      </c>
      <c r="B52" s="40">
        <v>41</v>
      </c>
      <c r="C52" s="41">
        <v>0</v>
      </c>
      <c r="D52" s="41">
        <v>0</v>
      </c>
      <c r="E52" s="42">
        <v>0</v>
      </c>
    </row>
    <row r="53" spans="1:5" ht="15.75" thickBot="1" x14ac:dyDescent="0.3">
      <c r="A53" s="43" t="s">
        <v>58</v>
      </c>
      <c r="B53" s="44">
        <v>412</v>
      </c>
      <c r="C53" s="63">
        <v>0</v>
      </c>
      <c r="D53" s="63">
        <v>0</v>
      </c>
      <c r="E53" s="64">
        <v>0</v>
      </c>
    </row>
    <row r="54" spans="1:5" ht="15.75" thickBot="1" x14ac:dyDescent="0.3">
      <c r="A54" s="26" t="s">
        <v>17</v>
      </c>
      <c r="B54" s="27">
        <v>42</v>
      </c>
      <c r="C54" s="28">
        <v>10390.89</v>
      </c>
      <c r="D54" s="28">
        <f>E54-C54</f>
        <v>-953.45999999999913</v>
      </c>
      <c r="E54" s="29">
        <f>E55+E57+E56</f>
        <v>9437.43</v>
      </c>
    </row>
    <row r="55" spans="1:5" x14ac:dyDescent="0.25">
      <c r="A55" s="30" t="s">
        <v>18</v>
      </c>
      <c r="B55" s="45">
        <v>422</v>
      </c>
      <c r="C55" s="57">
        <v>8340.89</v>
      </c>
      <c r="D55" s="57">
        <f>E55-C55</f>
        <v>-2053.4599999999991</v>
      </c>
      <c r="E55" s="58">
        <v>6287.43</v>
      </c>
    </row>
    <row r="56" spans="1:5" x14ac:dyDescent="0.25">
      <c r="A56" s="32" t="s">
        <v>19</v>
      </c>
      <c r="B56" s="46">
        <v>424</v>
      </c>
      <c r="C56" s="9">
        <v>800</v>
      </c>
      <c r="D56" s="9">
        <f>E56-C56</f>
        <v>1100</v>
      </c>
      <c r="E56" s="12">
        <v>1900</v>
      </c>
    </row>
    <row r="57" spans="1:5" x14ac:dyDescent="0.25">
      <c r="A57" s="32" t="s">
        <v>20</v>
      </c>
      <c r="B57" s="46">
        <v>426</v>
      </c>
      <c r="C57" s="9">
        <v>1250</v>
      </c>
      <c r="D57" s="9">
        <v>0</v>
      </c>
      <c r="E57" s="12">
        <v>1250</v>
      </c>
    </row>
    <row r="58" spans="1:5" x14ac:dyDescent="0.25">
      <c r="A58" s="32" t="s">
        <v>146</v>
      </c>
      <c r="B58" s="46">
        <v>451</v>
      </c>
      <c r="C58" s="9">
        <v>0</v>
      </c>
      <c r="D58" s="9">
        <v>0</v>
      </c>
      <c r="E58" s="12">
        <v>0</v>
      </c>
    </row>
    <row r="59" spans="1:5" ht="15.75" thickBot="1" x14ac:dyDescent="0.3">
      <c r="A59" s="47"/>
      <c r="B59" s="48"/>
      <c r="C59" s="49"/>
      <c r="D59" s="49"/>
      <c r="E59" s="50"/>
    </row>
    <row r="60" spans="1:5" ht="16.5" thickBot="1" x14ac:dyDescent="0.3">
      <c r="A60" s="51" t="s">
        <v>84</v>
      </c>
      <c r="B60" s="52"/>
      <c r="C60" s="53">
        <v>2024826.95</v>
      </c>
      <c r="D60" s="53">
        <f>D34+D51</f>
        <v>219522.18999999992</v>
      </c>
      <c r="E60" s="54">
        <f>E51+E34</f>
        <v>2244349.14</v>
      </c>
    </row>
    <row r="61" spans="1:5" ht="18.75" x14ac:dyDescent="0.3">
      <c r="A61" s="98"/>
      <c r="B61" s="98"/>
      <c r="C61" s="98"/>
      <c r="D61" s="98"/>
      <c r="E61" s="94"/>
    </row>
    <row r="62" spans="1:5" ht="18.75" x14ac:dyDescent="0.3">
      <c r="A62" s="98"/>
      <c r="B62" s="98"/>
      <c r="C62" s="98"/>
      <c r="D62" s="98"/>
      <c r="E62" s="94"/>
    </row>
    <row r="63" spans="1:5" ht="18.75" x14ac:dyDescent="0.3">
      <c r="A63" s="98" t="s">
        <v>139</v>
      </c>
      <c r="B63" s="98"/>
      <c r="C63" s="98"/>
      <c r="D63" s="98"/>
      <c r="E63" s="98"/>
    </row>
    <row r="64" spans="1:5" ht="18.75" x14ac:dyDescent="0.3">
      <c r="A64" s="98"/>
      <c r="B64" s="98"/>
      <c r="C64" s="98"/>
      <c r="D64" s="98"/>
      <c r="E64" s="98"/>
    </row>
    <row r="65" spans="1:5" ht="18.75" x14ac:dyDescent="0.3">
      <c r="A65" s="98" t="s">
        <v>130</v>
      </c>
      <c r="B65" s="98"/>
      <c r="C65" s="98"/>
      <c r="D65" s="98"/>
      <c r="E65" s="98"/>
    </row>
    <row r="66" spans="1:5" ht="18.75" x14ac:dyDescent="0.3">
      <c r="A66" s="98"/>
      <c r="B66" s="98"/>
      <c r="C66" s="98"/>
      <c r="D66" s="98"/>
      <c r="E66" s="98"/>
    </row>
    <row r="67" spans="1:5" ht="18.75" x14ac:dyDescent="0.3">
      <c r="A67" s="98" t="s">
        <v>167</v>
      </c>
      <c r="B67" s="98"/>
      <c r="C67" s="98"/>
      <c r="D67" s="98"/>
      <c r="E67" s="98"/>
    </row>
    <row r="68" spans="1:5" ht="18.75" x14ac:dyDescent="0.3">
      <c r="A68" s="98"/>
      <c r="B68" s="98"/>
      <c r="C68" s="98"/>
      <c r="D68" s="98"/>
      <c r="E68" s="98"/>
    </row>
    <row r="69" spans="1:5" ht="18.75" x14ac:dyDescent="0.3">
      <c r="A69" s="98" t="s">
        <v>166</v>
      </c>
      <c r="B69" s="98"/>
      <c r="C69" s="98"/>
      <c r="D69" s="98"/>
      <c r="E69" s="98"/>
    </row>
    <row r="70" spans="1:5" ht="18.75" x14ac:dyDescent="0.3">
      <c r="A70" s="98" t="s">
        <v>138</v>
      </c>
      <c r="B70" s="224"/>
      <c r="C70" s="224"/>
      <c r="D70" s="224"/>
      <c r="E70" s="224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13"/>
  <sheetViews>
    <sheetView topLeftCell="J1" zoomScale="85" zoomScaleNormal="85" workbookViewId="0">
      <selection activeCell="AD38" sqref="AD38"/>
    </sheetView>
  </sheetViews>
  <sheetFormatPr defaultRowHeight="15" x14ac:dyDescent="0.25"/>
  <cols>
    <col min="1" max="1" width="26.5703125" customWidth="1"/>
    <col min="2" max="2" width="19.7109375" customWidth="1"/>
    <col min="3" max="5" width="18.140625" customWidth="1"/>
    <col min="6" max="11" width="15.42578125" customWidth="1"/>
    <col min="12" max="14" width="12.5703125" customWidth="1"/>
    <col min="15" max="16" width="16.5703125" customWidth="1"/>
    <col min="17" max="18" width="18" customWidth="1"/>
    <col min="19" max="21" width="12.5703125" customWidth="1"/>
    <col min="22" max="22" width="15.28515625" customWidth="1"/>
    <col min="23" max="23" width="13.7109375" customWidth="1"/>
    <col min="24" max="24" width="12.5703125" customWidth="1"/>
    <col min="25" max="26" width="13.42578125" customWidth="1"/>
    <col min="27" max="28" width="12.5703125" customWidth="1"/>
    <col min="29" max="29" width="17.85546875" customWidth="1"/>
    <col min="30" max="30" width="15.5703125" customWidth="1"/>
  </cols>
  <sheetData>
    <row r="1" spans="1:30" ht="16.5" thickBot="1" x14ac:dyDescent="0.3">
      <c r="A1" s="265" t="s">
        <v>65</v>
      </c>
      <c r="B1" s="266"/>
      <c r="C1" s="266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209"/>
    </row>
    <row r="2" spans="1:30" ht="44.25" customHeight="1" x14ac:dyDescent="0.3">
      <c r="A2" s="267" t="s">
        <v>168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  <c r="AD2" s="103"/>
    </row>
    <row r="3" spans="1:30" ht="15.75" x14ac:dyDescent="0.25">
      <c r="A3" s="104" t="s">
        <v>21</v>
      </c>
      <c r="B3" s="105"/>
      <c r="C3" s="10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</row>
    <row r="4" spans="1:30" ht="18.75" x14ac:dyDescent="0.3">
      <c r="A4" s="106" t="s">
        <v>63</v>
      </c>
      <c r="B4" s="107"/>
      <c r="C4" s="107"/>
      <c r="D4" s="107"/>
      <c r="E4" s="107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</row>
    <row r="5" spans="1:30" ht="15.75" customHeight="1" thickBot="1" x14ac:dyDescent="0.3">
      <c r="A5" s="108"/>
      <c r="B5" s="10" t="s">
        <v>91</v>
      </c>
      <c r="C5" s="10" t="s">
        <v>91</v>
      </c>
      <c r="D5" s="10" t="s">
        <v>91</v>
      </c>
      <c r="E5" s="217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</row>
    <row r="6" spans="1:30" ht="16.5" thickBot="1" x14ac:dyDescent="0.3">
      <c r="A6" s="109" t="s">
        <v>22</v>
      </c>
      <c r="B6" s="110" t="s">
        <v>90</v>
      </c>
      <c r="C6" s="110" t="s">
        <v>147</v>
      </c>
      <c r="D6" s="111" t="s">
        <v>148</v>
      </c>
      <c r="E6" s="218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3"/>
      <c r="W6" s="113"/>
      <c r="X6" s="113"/>
      <c r="Y6" s="113"/>
      <c r="Z6" s="113"/>
      <c r="AA6" s="113"/>
      <c r="AB6" s="113"/>
      <c r="AC6" s="264"/>
      <c r="AD6" s="264"/>
    </row>
    <row r="7" spans="1:30" ht="15.75" x14ac:dyDescent="0.25">
      <c r="A7" s="114" t="s">
        <v>23</v>
      </c>
      <c r="B7" s="115">
        <v>185906.17</v>
      </c>
      <c r="C7" s="225" t="s">
        <v>149</v>
      </c>
      <c r="D7" s="226" t="s">
        <v>149</v>
      </c>
      <c r="E7" s="219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7"/>
      <c r="W7" s="221"/>
      <c r="X7" s="117"/>
      <c r="Y7" s="117"/>
      <c r="Z7" s="254"/>
      <c r="AA7" s="117"/>
      <c r="AB7" s="214"/>
      <c r="AC7" s="264"/>
      <c r="AD7" s="264"/>
    </row>
    <row r="8" spans="1:30" ht="29.25" x14ac:dyDescent="0.25">
      <c r="A8" s="118" t="s">
        <v>56</v>
      </c>
      <c r="B8" s="119">
        <v>0</v>
      </c>
      <c r="C8" s="227" t="s">
        <v>149</v>
      </c>
      <c r="D8" s="228" t="s">
        <v>149</v>
      </c>
      <c r="E8" s="219"/>
      <c r="F8" s="120"/>
      <c r="G8" s="120"/>
      <c r="H8" s="120"/>
      <c r="I8" s="120"/>
      <c r="J8" s="120"/>
      <c r="K8" s="120"/>
      <c r="L8" s="120"/>
      <c r="M8" s="120"/>
      <c r="N8" s="121"/>
      <c r="O8" s="121"/>
      <c r="P8" s="121"/>
      <c r="Q8" s="121"/>
      <c r="R8" s="121"/>
      <c r="S8" s="121"/>
      <c r="T8" s="121"/>
      <c r="U8" s="121"/>
      <c r="V8" s="117"/>
      <c r="W8" s="221"/>
      <c r="X8" s="117"/>
      <c r="Y8" s="117"/>
      <c r="Z8" s="254"/>
      <c r="AA8" s="117"/>
      <c r="AB8" s="214"/>
      <c r="AC8" s="117"/>
      <c r="AD8" s="117"/>
    </row>
    <row r="9" spans="1:30" ht="15.75" x14ac:dyDescent="0.25">
      <c r="A9" s="122" t="s">
        <v>60</v>
      </c>
      <c r="B9" s="119">
        <v>138164.31</v>
      </c>
      <c r="C9" s="227" t="s">
        <v>149</v>
      </c>
      <c r="D9" s="228" t="s">
        <v>149</v>
      </c>
      <c r="E9" s="219"/>
      <c r="F9" s="120"/>
      <c r="G9" s="120"/>
      <c r="H9" s="120"/>
      <c r="I9" s="120"/>
      <c r="J9" s="120"/>
      <c r="K9" s="120"/>
      <c r="L9" s="120"/>
      <c r="M9" s="120"/>
      <c r="N9" s="121"/>
      <c r="O9" s="121"/>
      <c r="P9" s="121"/>
      <c r="Q9" s="121"/>
      <c r="R9" s="121"/>
      <c r="S9" s="121"/>
      <c r="T9" s="121"/>
      <c r="U9" s="121"/>
      <c r="V9" s="117"/>
      <c r="W9" s="221"/>
      <c r="X9" s="117"/>
      <c r="Y9" s="117"/>
      <c r="Z9" s="254"/>
      <c r="AA9" s="117"/>
      <c r="AB9" s="214"/>
      <c r="AC9" s="117"/>
      <c r="AD9" s="117"/>
    </row>
    <row r="10" spans="1:30" ht="28.5" x14ac:dyDescent="0.25">
      <c r="A10" s="123" t="s">
        <v>24</v>
      </c>
      <c r="B10" s="119">
        <v>0</v>
      </c>
      <c r="C10" s="227" t="s">
        <v>149</v>
      </c>
      <c r="D10" s="228" t="s">
        <v>149</v>
      </c>
      <c r="E10" s="219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7"/>
      <c r="W10" s="221"/>
      <c r="X10" s="117"/>
      <c r="Y10" s="117"/>
      <c r="Z10" s="254"/>
      <c r="AA10" s="117"/>
      <c r="AB10" s="214"/>
      <c r="AC10" s="264"/>
      <c r="AD10" s="264"/>
    </row>
    <row r="11" spans="1:30" ht="15.75" x14ac:dyDescent="0.25">
      <c r="A11" s="123" t="s">
        <v>26</v>
      </c>
      <c r="B11" s="119">
        <v>11670</v>
      </c>
      <c r="C11" s="227" t="s">
        <v>149</v>
      </c>
      <c r="D11" s="228" t="s">
        <v>149</v>
      </c>
      <c r="E11" s="219"/>
      <c r="F11" s="124"/>
      <c r="G11" s="124"/>
      <c r="H11" s="124"/>
      <c r="I11" s="124"/>
      <c r="J11" s="124"/>
      <c r="K11" s="124"/>
      <c r="L11" s="124"/>
      <c r="M11" s="124"/>
      <c r="N11" s="125"/>
      <c r="O11" s="125"/>
      <c r="P11" s="125"/>
      <c r="Q11" s="125"/>
      <c r="R11" s="125"/>
      <c r="S11" s="125"/>
      <c r="T11" s="125"/>
      <c r="U11" s="125"/>
      <c r="V11" s="117"/>
      <c r="W11" s="221"/>
      <c r="X11" s="117"/>
      <c r="Y11" s="117"/>
      <c r="Z11" s="254"/>
      <c r="AA11" s="117"/>
      <c r="AB11" s="214"/>
      <c r="AC11" s="117"/>
      <c r="AD11" s="117"/>
    </row>
    <row r="12" spans="1:30" ht="15.75" x14ac:dyDescent="0.25">
      <c r="A12" s="122" t="s">
        <v>25</v>
      </c>
      <c r="B12" s="119">
        <v>1916491.19</v>
      </c>
      <c r="C12" s="227" t="s">
        <v>149</v>
      </c>
      <c r="D12" s="228" t="s">
        <v>149</v>
      </c>
      <c r="E12" s="219"/>
      <c r="F12" s="95"/>
      <c r="G12" s="95"/>
      <c r="H12" s="95"/>
      <c r="I12" s="95"/>
      <c r="J12" s="95"/>
      <c r="K12" s="95"/>
      <c r="L12" s="95"/>
      <c r="M12" s="95"/>
      <c r="N12" s="126"/>
      <c r="O12" s="126"/>
      <c r="P12" s="126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</row>
    <row r="13" spans="1:30" ht="15.75" x14ac:dyDescent="0.25">
      <c r="A13" s="122" t="s">
        <v>77</v>
      </c>
      <c r="B13" s="119">
        <v>10529.08</v>
      </c>
      <c r="C13" s="227" t="s">
        <v>149</v>
      </c>
      <c r="D13" s="228" t="s">
        <v>149</v>
      </c>
      <c r="E13" s="219"/>
      <c r="F13" s="95"/>
      <c r="G13" s="95"/>
      <c r="H13" s="95"/>
      <c r="I13" s="95"/>
      <c r="J13" s="95"/>
      <c r="K13" s="95"/>
      <c r="L13" s="95"/>
      <c r="M13" s="95"/>
      <c r="N13" s="126"/>
      <c r="O13" s="126"/>
      <c r="P13" s="126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</row>
    <row r="14" spans="1:30" ht="16.5" thickBot="1" x14ac:dyDescent="0.3">
      <c r="A14" s="127" t="s">
        <v>78</v>
      </c>
      <c r="B14" s="128">
        <v>0</v>
      </c>
      <c r="C14" s="229" t="s">
        <v>149</v>
      </c>
      <c r="D14" s="230" t="s">
        <v>149</v>
      </c>
      <c r="E14" s="219"/>
      <c r="F14" s="95"/>
      <c r="G14" s="95"/>
      <c r="H14" s="95"/>
      <c r="I14" s="95"/>
      <c r="J14" s="95"/>
      <c r="K14" s="95"/>
      <c r="L14" s="95"/>
      <c r="M14" s="95"/>
      <c r="N14" s="126"/>
      <c r="O14" s="126"/>
      <c r="P14" s="126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</row>
    <row r="15" spans="1:30" ht="16.5" thickBot="1" x14ac:dyDescent="0.3">
      <c r="A15" s="129" t="s">
        <v>27</v>
      </c>
      <c r="B15" s="130">
        <f>SUM(B7:B14)</f>
        <v>2262760.75</v>
      </c>
      <c r="C15" s="231" t="s">
        <v>149</v>
      </c>
      <c r="D15" s="232" t="s">
        <v>149</v>
      </c>
      <c r="E15" s="215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95"/>
      <c r="W15" s="95"/>
      <c r="X15" s="95"/>
      <c r="Y15" s="95"/>
      <c r="Z15" s="95"/>
      <c r="AA15" s="95"/>
      <c r="AB15" s="95"/>
      <c r="AC15" s="95"/>
      <c r="AD15" s="95"/>
    </row>
    <row r="16" spans="1:30" s="7" customFormat="1" ht="16.5" thickBot="1" x14ac:dyDescent="0.3">
      <c r="A16" s="132" t="s">
        <v>156</v>
      </c>
      <c r="B16" s="133">
        <v>-18411.61</v>
      </c>
      <c r="C16" s="233" t="s">
        <v>149</v>
      </c>
      <c r="D16" s="234" t="s">
        <v>149</v>
      </c>
      <c r="E16" s="215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4"/>
      <c r="W16" s="134"/>
      <c r="X16" s="134"/>
      <c r="Y16" s="134"/>
      <c r="Z16" s="134"/>
      <c r="AA16" s="134"/>
      <c r="AB16" s="134"/>
      <c r="AC16" s="134"/>
      <c r="AD16" s="134"/>
    </row>
    <row r="17" spans="1:31" s="7" customFormat="1" ht="19.5" thickBot="1" x14ac:dyDescent="0.35">
      <c r="A17" s="135" t="s">
        <v>27</v>
      </c>
      <c r="B17" s="136">
        <f>SUM(B15:B16)</f>
        <v>2244349.14</v>
      </c>
      <c r="C17" s="235" t="s">
        <v>149</v>
      </c>
      <c r="D17" s="236" t="s">
        <v>149</v>
      </c>
      <c r="E17" s="220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4"/>
      <c r="W17" s="134"/>
      <c r="X17" s="134"/>
      <c r="Y17" s="134"/>
      <c r="Z17" s="134"/>
      <c r="AA17" s="134"/>
      <c r="AB17" s="134"/>
      <c r="AC17" s="134"/>
      <c r="AD17" s="134"/>
    </row>
    <row r="18" spans="1:31" s="7" customFormat="1" ht="15.75" x14ac:dyDescent="0.25">
      <c r="A18" s="137"/>
      <c r="B18" s="138"/>
      <c r="C18" s="138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9"/>
      <c r="O18" s="139"/>
      <c r="P18" s="139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</row>
    <row r="19" spans="1:31" ht="33.75" customHeight="1" x14ac:dyDescent="0.25">
      <c r="A19" s="140" t="s">
        <v>44</v>
      </c>
      <c r="B19" s="141">
        <v>8532</v>
      </c>
      <c r="C19" s="95" t="s">
        <v>45</v>
      </c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5"/>
      <c r="AD19" s="95"/>
    </row>
    <row r="20" spans="1:31" ht="35.25" customHeight="1" x14ac:dyDescent="0.25">
      <c r="A20" s="140" t="s">
        <v>46</v>
      </c>
      <c r="B20" s="142">
        <v>1887211</v>
      </c>
      <c r="C20" s="95" t="s">
        <v>47</v>
      </c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5"/>
      <c r="AD20" s="95"/>
    </row>
    <row r="21" spans="1:31" ht="33" customHeight="1" x14ac:dyDescent="0.25">
      <c r="A21" s="140" t="s">
        <v>48</v>
      </c>
      <c r="B21" s="95">
        <v>912</v>
      </c>
      <c r="C21" s="95" t="s">
        <v>49</v>
      </c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5"/>
      <c r="AD21" s="95"/>
    </row>
    <row r="22" spans="1:31" ht="30" customHeight="1" x14ac:dyDescent="0.25">
      <c r="A22" s="140" t="s">
        <v>50</v>
      </c>
      <c r="B22" s="95">
        <v>487</v>
      </c>
      <c r="C22" s="95" t="s">
        <v>64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5"/>
      <c r="AD22" s="95"/>
    </row>
    <row r="23" spans="1:31" ht="15.75" x14ac:dyDescent="0.25">
      <c r="A23" s="143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5"/>
      <c r="AD23" s="95"/>
    </row>
    <row r="24" spans="1:31" ht="15.75" x14ac:dyDescent="0.25">
      <c r="A24" s="143"/>
      <c r="B24" s="144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</row>
    <row r="25" spans="1:31" ht="15.75" x14ac:dyDescent="0.25">
      <c r="A25" s="143"/>
      <c r="B25" s="144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</row>
    <row r="26" spans="1:31" ht="16.5" thickBot="1" x14ac:dyDescent="0.3">
      <c r="A26" s="145" t="s">
        <v>28</v>
      </c>
      <c r="B26" s="146"/>
      <c r="C26" s="93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10" t="s">
        <v>91</v>
      </c>
      <c r="AD26" s="95"/>
    </row>
    <row r="27" spans="1:31" ht="100.5" thickBot="1" x14ac:dyDescent="0.3">
      <c r="A27" s="147" t="s">
        <v>29</v>
      </c>
      <c r="B27" s="148" t="s">
        <v>30</v>
      </c>
      <c r="C27" s="149" t="s">
        <v>151</v>
      </c>
      <c r="D27" s="149" t="s">
        <v>66</v>
      </c>
      <c r="E27" s="149" t="s">
        <v>129</v>
      </c>
      <c r="F27" s="149" t="s">
        <v>162</v>
      </c>
      <c r="G27" s="149" t="s">
        <v>129</v>
      </c>
      <c r="H27" s="149" t="s">
        <v>163</v>
      </c>
      <c r="I27" s="149" t="s">
        <v>129</v>
      </c>
      <c r="J27" s="149" t="s">
        <v>164</v>
      </c>
      <c r="K27" s="149" t="s">
        <v>129</v>
      </c>
      <c r="L27" s="149" t="s">
        <v>68</v>
      </c>
      <c r="M27" s="149" t="s">
        <v>129</v>
      </c>
      <c r="N27" s="149" t="s">
        <v>24</v>
      </c>
      <c r="O27" s="149" t="s">
        <v>69</v>
      </c>
      <c r="P27" s="149" t="s">
        <v>129</v>
      </c>
      <c r="Q27" s="149" t="s">
        <v>88</v>
      </c>
      <c r="R27" s="149" t="s">
        <v>129</v>
      </c>
      <c r="S27" s="149" t="s">
        <v>89</v>
      </c>
      <c r="T27" s="149" t="s">
        <v>129</v>
      </c>
      <c r="U27" s="149" t="s">
        <v>114</v>
      </c>
      <c r="V27" s="149" t="s">
        <v>26</v>
      </c>
      <c r="W27" s="149" t="s">
        <v>129</v>
      </c>
      <c r="X27" s="149" t="s">
        <v>31</v>
      </c>
      <c r="Y27" s="149" t="s">
        <v>112</v>
      </c>
      <c r="Z27" s="149" t="s">
        <v>129</v>
      </c>
      <c r="AA27" s="149" t="s">
        <v>113</v>
      </c>
      <c r="AB27" s="149" t="s">
        <v>129</v>
      </c>
      <c r="AC27" s="150" t="s">
        <v>165</v>
      </c>
      <c r="AD27" s="95"/>
      <c r="AE27" s="6"/>
    </row>
    <row r="28" spans="1:31" ht="16.5" thickBot="1" x14ac:dyDescent="0.3">
      <c r="A28" s="151">
        <v>31</v>
      </c>
      <c r="B28" s="152" t="s">
        <v>32</v>
      </c>
      <c r="C28" s="153">
        <v>1681880</v>
      </c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0</v>
      </c>
      <c r="J28" s="153">
        <v>0</v>
      </c>
      <c r="K28" s="153">
        <v>0</v>
      </c>
      <c r="L28" s="153">
        <f>L30</f>
        <v>2500</v>
      </c>
      <c r="M28" s="153">
        <f>M30</f>
        <v>-1500</v>
      </c>
      <c r="N28" s="153">
        <v>0</v>
      </c>
      <c r="O28" s="153">
        <f>O29+O30+O31</f>
        <v>2083</v>
      </c>
      <c r="P28" s="153">
        <f>P29+P30+P31</f>
        <v>-173.58</v>
      </c>
      <c r="Q28" s="153">
        <v>1664500</v>
      </c>
      <c r="R28" s="153">
        <f>R29+R30+R31</f>
        <v>222000</v>
      </c>
      <c r="S28" s="153">
        <f>S29+S30+S31</f>
        <v>1919</v>
      </c>
      <c r="T28" s="153">
        <f>T29+T30+T31</f>
        <v>-159.62</v>
      </c>
      <c r="U28" s="153">
        <v>0</v>
      </c>
      <c r="V28" s="153">
        <v>0</v>
      </c>
      <c r="W28" s="153">
        <v>0</v>
      </c>
      <c r="X28" s="153">
        <v>0</v>
      </c>
      <c r="Y28" s="153">
        <f>Y29+Y30+Y31</f>
        <v>10878</v>
      </c>
      <c r="Z28" s="153">
        <f>Z29+Z30+Z31</f>
        <v>-908.16</v>
      </c>
      <c r="AA28" s="153">
        <v>0</v>
      </c>
      <c r="AB28" s="153">
        <v>0</v>
      </c>
      <c r="AC28" s="154">
        <f t="shared" ref="AC28:AC51" si="0">SUM(D28:AB28)</f>
        <v>1901138.64</v>
      </c>
      <c r="AD28" s="95"/>
    </row>
    <row r="29" spans="1:31" ht="19.5" customHeight="1" x14ac:dyDescent="0.25">
      <c r="A29" s="155">
        <v>311</v>
      </c>
      <c r="B29" s="156" t="s">
        <v>33</v>
      </c>
      <c r="C29" s="157">
        <v>1382000</v>
      </c>
      <c r="D29" s="157">
        <v>0</v>
      </c>
      <c r="E29" s="157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7">
        <v>0</v>
      </c>
      <c r="M29" s="157">
        <v>0</v>
      </c>
      <c r="N29" s="158">
        <v>0</v>
      </c>
      <c r="O29" s="157">
        <v>1680</v>
      </c>
      <c r="P29" s="157">
        <v>-89.09</v>
      </c>
      <c r="Q29" s="158">
        <v>1370000</v>
      </c>
      <c r="R29" s="158">
        <v>202000</v>
      </c>
      <c r="S29" s="158">
        <v>1548</v>
      </c>
      <c r="T29" s="158">
        <v>-82.09</v>
      </c>
      <c r="U29" s="158">
        <v>0</v>
      </c>
      <c r="V29" s="158">
        <v>0</v>
      </c>
      <c r="W29" s="158">
        <v>0</v>
      </c>
      <c r="X29" s="158">
        <v>0</v>
      </c>
      <c r="Y29" s="158">
        <v>8772</v>
      </c>
      <c r="Z29" s="158">
        <v>-465.19</v>
      </c>
      <c r="AA29" s="158">
        <v>0</v>
      </c>
      <c r="AB29" s="158">
        <v>0</v>
      </c>
      <c r="AC29" s="159">
        <f t="shared" si="0"/>
        <v>1583363.63</v>
      </c>
      <c r="AD29" s="95"/>
    </row>
    <row r="30" spans="1:31" ht="21" customHeight="1" x14ac:dyDescent="0.25">
      <c r="A30" s="160">
        <v>312</v>
      </c>
      <c r="B30" s="161" t="s">
        <v>9</v>
      </c>
      <c r="C30" s="157">
        <v>77900</v>
      </c>
      <c r="D30" s="162">
        <v>0</v>
      </c>
      <c r="E30" s="162">
        <v>0</v>
      </c>
      <c r="F30" s="163">
        <v>0</v>
      </c>
      <c r="G30" s="163">
        <v>0</v>
      </c>
      <c r="H30" s="163">
        <v>0</v>
      </c>
      <c r="I30" s="163">
        <v>0</v>
      </c>
      <c r="J30" s="163">
        <v>0</v>
      </c>
      <c r="K30" s="163">
        <v>0</v>
      </c>
      <c r="L30" s="162">
        <v>2500</v>
      </c>
      <c r="M30" s="162">
        <v>-1500</v>
      </c>
      <c r="N30" s="163">
        <v>0</v>
      </c>
      <c r="O30" s="162">
        <v>126</v>
      </c>
      <c r="P30" s="162">
        <v>-70</v>
      </c>
      <c r="Q30" s="163">
        <v>74500</v>
      </c>
      <c r="R30" s="163">
        <v>-3000</v>
      </c>
      <c r="S30" s="163">
        <v>116</v>
      </c>
      <c r="T30" s="163">
        <v>-64.400000000000006</v>
      </c>
      <c r="U30" s="163">
        <v>0</v>
      </c>
      <c r="V30" s="163">
        <v>0</v>
      </c>
      <c r="W30" s="163">
        <v>0</v>
      </c>
      <c r="X30" s="163">
        <v>0</v>
      </c>
      <c r="Y30" s="163">
        <v>658</v>
      </c>
      <c r="Z30" s="163">
        <v>-365.6</v>
      </c>
      <c r="AA30" s="163">
        <v>0</v>
      </c>
      <c r="AB30" s="163">
        <v>0</v>
      </c>
      <c r="AC30" s="159">
        <f t="shared" si="0"/>
        <v>72900</v>
      </c>
      <c r="AD30" s="95"/>
    </row>
    <row r="31" spans="1:31" ht="20.25" customHeight="1" thickBot="1" x14ac:dyDescent="0.3">
      <c r="A31" s="164">
        <v>313</v>
      </c>
      <c r="B31" s="165" t="s">
        <v>10</v>
      </c>
      <c r="C31" s="166">
        <v>221980</v>
      </c>
      <c r="D31" s="166">
        <v>0</v>
      </c>
      <c r="E31" s="166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6">
        <v>0</v>
      </c>
      <c r="M31" s="166">
        <v>0</v>
      </c>
      <c r="N31" s="167">
        <v>0</v>
      </c>
      <c r="O31" s="166">
        <v>277</v>
      </c>
      <c r="P31" s="166">
        <v>-14.49</v>
      </c>
      <c r="Q31" s="167">
        <v>220000</v>
      </c>
      <c r="R31" s="167">
        <v>23000</v>
      </c>
      <c r="S31" s="167">
        <v>255</v>
      </c>
      <c r="T31" s="167">
        <v>-13.13</v>
      </c>
      <c r="U31" s="167">
        <v>0</v>
      </c>
      <c r="V31" s="167">
        <v>0</v>
      </c>
      <c r="W31" s="167">
        <v>0</v>
      </c>
      <c r="X31" s="167">
        <v>0</v>
      </c>
      <c r="Y31" s="167">
        <v>1448</v>
      </c>
      <c r="Z31" s="167">
        <v>-77.37</v>
      </c>
      <c r="AA31" s="167">
        <v>0</v>
      </c>
      <c r="AB31" s="167">
        <v>0</v>
      </c>
      <c r="AC31" s="168">
        <f t="shared" si="0"/>
        <v>244875.01</v>
      </c>
      <c r="AD31" s="95"/>
    </row>
    <row r="32" spans="1:31" ht="16.5" thickBot="1" x14ac:dyDescent="0.3">
      <c r="A32" s="151">
        <v>32</v>
      </c>
      <c r="B32" s="152" t="s">
        <v>11</v>
      </c>
      <c r="C32" s="153">
        <v>330926.06</v>
      </c>
      <c r="D32" s="153">
        <v>102000</v>
      </c>
      <c r="E32" s="153">
        <f>E33+E34+E35+E36+E37</f>
        <v>0</v>
      </c>
      <c r="F32" s="153">
        <v>119554.3</v>
      </c>
      <c r="G32" s="153">
        <f>G33+G34+G35+G36+G37</f>
        <v>-13727.230000000001</v>
      </c>
      <c r="H32" s="153"/>
      <c r="I32" s="153">
        <f>I34+I35</f>
        <v>7661.09</v>
      </c>
      <c r="J32" s="153"/>
      <c r="K32" s="153">
        <f>K34+K35</f>
        <v>1459.41</v>
      </c>
      <c r="L32" s="153">
        <f>L35+L36</f>
        <v>1000</v>
      </c>
      <c r="M32" s="153">
        <f>M35</f>
        <v>2000</v>
      </c>
      <c r="N32" s="153">
        <v>0</v>
      </c>
      <c r="O32" s="153">
        <f>O33+O34+O35+O36+O37</f>
        <v>66327</v>
      </c>
      <c r="P32" s="153">
        <f>P33+P34</f>
        <v>11828.86</v>
      </c>
      <c r="Q32" s="153">
        <v>29800</v>
      </c>
      <c r="R32" s="153">
        <f>R33+R34+R35+R37</f>
        <v>-7800</v>
      </c>
      <c r="S32" s="153">
        <f>S33</f>
        <v>71</v>
      </c>
      <c r="T32" s="153">
        <f>T33</f>
        <v>-29.98</v>
      </c>
      <c r="U32" s="153">
        <f>U34</f>
        <v>16.98</v>
      </c>
      <c r="V32" s="153">
        <f>V34+V35+V36+V37</f>
        <v>11420</v>
      </c>
      <c r="W32" s="153">
        <f>W35+W36+W37</f>
        <v>250</v>
      </c>
      <c r="X32" s="153">
        <v>0</v>
      </c>
      <c r="Y32" s="153">
        <f>Y33</f>
        <v>402</v>
      </c>
      <c r="Z32" s="153">
        <f>Z33</f>
        <v>-169.54</v>
      </c>
      <c r="AA32" s="153">
        <v>334.78</v>
      </c>
      <c r="AB32" s="153">
        <f>AB34</f>
        <v>-8</v>
      </c>
      <c r="AC32" s="154">
        <f t="shared" si="0"/>
        <v>332390.67</v>
      </c>
      <c r="AD32" s="95"/>
    </row>
    <row r="33" spans="1:30" ht="33.75" customHeight="1" x14ac:dyDescent="0.25">
      <c r="A33" s="155">
        <v>321</v>
      </c>
      <c r="B33" s="169" t="s">
        <v>55</v>
      </c>
      <c r="C33" s="158">
        <v>112268.2</v>
      </c>
      <c r="D33" s="158">
        <v>63518.2</v>
      </c>
      <c r="E33" s="158">
        <v>797.58</v>
      </c>
      <c r="F33" s="158">
        <v>33200</v>
      </c>
      <c r="G33" s="158">
        <v>-19499.97</v>
      </c>
      <c r="H33" s="158">
        <v>0</v>
      </c>
      <c r="I33" s="158">
        <v>0</v>
      </c>
      <c r="J33" s="158">
        <v>0</v>
      </c>
      <c r="K33" s="158">
        <v>0</v>
      </c>
      <c r="L33" s="158">
        <v>0</v>
      </c>
      <c r="M33" s="158">
        <v>0</v>
      </c>
      <c r="N33" s="158">
        <v>0</v>
      </c>
      <c r="O33" s="158">
        <v>15077</v>
      </c>
      <c r="P33" s="158">
        <v>9467.52</v>
      </c>
      <c r="Q33" s="158">
        <v>0</v>
      </c>
      <c r="R33" s="158">
        <v>0</v>
      </c>
      <c r="S33" s="158">
        <v>71</v>
      </c>
      <c r="T33" s="158">
        <v>-29.98</v>
      </c>
      <c r="U33" s="158">
        <v>0</v>
      </c>
      <c r="V33" s="158">
        <v>0</v>
      </c>
      <c r="W33" s="158">
        <v>0</v>
      </c>
      <c r="X33" s="158">
        <v>0</v>
      </c>
      <c r="Y33" s="158">
        <v>402</v>
      </c>
      <c r="Z33" s="158">
        <v>-169.54</v>
      </c>
      <c r="AA33" s="158">
        <v>0</v>
      </c>
      <c r="AB33" s="158">
        <v>0</v>
      </c>
      <c r="AC33" s="170">
        <f t="shared" si="0"/>
        <v>102833.81000000001</v>
      </c>
      <c r="AD33" s="95"/>
    </row>
    <row r="34" spans="1:30" ht="30" customHeight="1" x14ac:dyDescent="0.25">
      <c r="A34" s="160">
        <v>322</v>
      </c>
      <c r="B34" s="171" t="s">
        <v>34</v>
      </c>
      <c r="C34" s="163">
        <v>55270.78</v>
      </c>
      <c r="D34" s="163">
        <v>7234.71</v>
      </c>
      <c r="E34" s="163">
        <v>-2082.87</v>
      </c>
      <c r="F34" s="163">
        <v>14554.3</v>
      </c>
      <c r="G34" s="163">
        <v>1674.64</v>
      </c>
      <c r="H34" s="163">
        <v>0</v>
      </c>
      <c r="I34" s="163">
        <v>882.8</v>
      </c>
      <c r="J34" s="163">
        <v>0</v>
      </c>
      <c r="K34" s="163">
        <v>1100</v>
      </c>
      <c r="L34" s="163">
        <v>0</v>
      </c>
      <c r="M34" s="163">
        <v>0</v>
      </c>
      <c r="N34" s="163">
        <v>0</v>
      </c>
      <c r="O34" s="163">
        <v>32500</v>
      </c>
      <c r="P34" s="163">
        <v>2361.34</v>
      </c>
      <c r="Q34" s="163">
        <v>0</v>
      </c>
      <c r="R34" s="163">
        <v>0</v>
      </c>
      <c r="S34" s="163">
        <v>0</v>
      </c>
      <c r="T34" s="163">
        <v>0</v>
      </c>
      <c r="U34" s="163">
        <v>16.98</v>
      </c>
      <c r="V34" s="163">
        <v>630.01</v>
      </c>
      <c r="W34" s="163">
        <v>0</v>
      </c>
      <c r="X34" s="163">
        <v>0</v>
      </c>
      <c r="Y34" s="163">
        <v>0</v>
      </c>
      <c r="Z34" s="163">
        <v>0</v>
      </c>
      <c r="AA34" s="163">
        <v>334.78</v>
      </c>
      <c r="AB34" s="163">
        <v>-8</v>
      </c>
      <c r="AC34" s="172">
        <f t="shared" si="0"/>
        <v>59198.69</v>
      </c>
      <c r="AD34" s="95"/>
    </row>
    <row r="35" spans="1:30" ht="21.75" customHeight="1" x14ac:dyDescent="0.25">
      <c r="A35" s="160">
        <v>323</v>
      </c>
      <c r="B35" s="161" t="s">
        <v>35</v>
      </c>
      <c r="C35" s="163">
        <v>140696.85</v>
      </c>
      <c r="D35" s="163">
        <v>28528.1</v>
      </c>
      <c r="E35" s="163">
        <v>2375.44</v>
      </c>
      <c r="F35" s="163">
        <v>60500</v>
      </c>
      <c r="G35" s="163">
        <v>2781.83</v>
      </c>
      <c r="H35" s="163">
        <v>0</v>
      </c>
      <c r="I35" s="163">
        <v>6778.29</v>
      </c>
      <c r="J35" s="163">
        <v>0</v>
      </c>
      <c r="K35" s="163">
        <v>359.41</v>
      </c>
      <c r="L35" s="163">
        <v>1000</v>
      </c>
      <c r="M35" s="163">
        <v>2000</v>
      </c>
      <c r="N35" s="163">
        <v>0</v>
      </c>
      <c r="O35" s="163">
        <v>18750</v>
      </c>
      <c r="P35" s="163">
        <v>0</v>
      </c>
      <c r="Q35" s="163">
        <v>25300</v>
      </c>
      <c r="R35" s="163">
        <v>-8500</v>
      </c>
      <c r="S35" s="163">
        <v>0</v>
      </c>
      <c r="T35" s="163">
        <v>0</v>
      </c>
      <c r="U35" s="163">
        <v>0</v>
      </c>
      <c r="V35" s="163">
        <v>6618.75</v>
      </c>
      <c r="W35" s="163">
        <v>330</v>
      </c>
      <c r="X35" s="163">
        <v>0</v>
      </c>
      <c r="Y35" s="163">
        <v>0</v>
      </c>
      <c r="Z35" s="163">
        <v>0</v>
      </c>
      <c r="AA35" s="163">
        <v>0</v>
      </c>
      <c r="AB35" s="163">
        <v>0</v>
      </c>
      <c r="AC35" s="172">
        <f t="shared" si="0"/>
        <v>146821.82</v>
      </c>
      <c r="AD35" s="95"/>
    </row>
    <row r="36" spans="1:30" ht="21.75" customHeight="1" x14ac:dyDescent="0.25">
      <c r="A36" s="160">
        <v>324</v>
      </c>
      <c r="B36" s="161" t="s">
        <v>36</v>
      </c>
      <c r="C36" s="163">
        <v>5761.1900000000005</v>
      </c>
      <c r="D36" s="163">
        <v>1500</v>
      </c>
      <c r="E36" s="163">
        <v>-1090.1500000000001</v>
      </c>
      <c r="F36" s="163">
        <v>2300</v>
      </c>
      <c r="G36" s="163">
        <v>300</v>
      </c>
      <c r="H36" s="163">
        <v>0</v>
      </c>
      <c r="I36" s="163">
        <v>0</v>
      </c>
      <c r="J36" s="163">
        <v>0</v>
      </c>
      <c r="K36" s="163">
        <v>0</v>
      </c>
      <c r="L36" s="163">
        <v>0</v>
      </c>
      <c r="M36" s="163">
        <v>0</v>
      </c>
      <c r="N36" s="163">
        <v>0</v>
      </c>
      <c r="O36" s="163">
        <v>0</v>
      </c>
      <c r="P36" s="163">
        <v>0</v>
      </c>
      <c r="Q36" s="163">
        <v>0</v>
      </c>
      <c r="R36" s="163">
        <v>0</v>
      </c>
      <c r="S36" s="163">
        <v>0</v>
      </c>
      <c r="T36" s="163">
        <v>0</v>
      </c>
      <c r="U36" s="163">
        <v>0</v>
      </c>
      <c r="V36" s="163">
        <v>1961.19</v>
      </c>
      <c r="W36" s="163">
        <v>-780</v>
      </c>
      <c r="X36" s="163">
        <v>0</v>
      </c>
      <c r="Y36" s="163">
        <v>0</v>
      </c>
      <c r="Z36" s="163">
        <v>0</v>
      </c>
      <c r="AA36" s="163">
        <v>0</v>
      </c>
      <c r="AB36" s="163">
        <v>0</v>
      </c>
      <c r="AC36" s="172">
        <f t="shared" si="0"/>
        <v>4191.04</v>
      </c>
      <c r="AD36" s="95"/>
    </row>
    <row r="37" spans="1:30" ht="30.75" thickBot="1" x14ac:dyDescent="0.3">
      <c r="A37" s="164">
        <v>329</v>
      </c>
      <c r="B37" s="173" t="s">
        <v>37</v>
      </c>
      <c r="C37" s="167">
        <v>16929.04</v>
      </c>
      <c r="D37" s="167">
        <v>1218.99</v>
      </c>
      <c r="E37" s="167">
        <v>0</v>
      </c>
      <c r="F37" s="167">
        <v>9000</v>
      </c>
      <c r="G37" s="167">
        <v>1016.27</v>
      </c>
      <c r="H37" s="163">
        <v>0</v>
      </c>
      <c r="I37" s="163">
        <v>0</v>
      </c>
      <c r="J37" s="163">
        <v>0</v>
      </c>
      <c r="K37" s="163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4500</v>
      </c>
      <c r="R37" s="167">
        <v>700</v>
      </c>
      <c r="S37" s="167">
        <v>0</v>
      </c>
      <c r="T37" s="167">
        <v>0</v>
      </c>
      <c r="U37" s="167">
        <v>0</v>
      </c>
      <c r="V37" s="167">
        <v>2210.0500000000002</v>
      </c>
      <c r="W37" s="167">
        <v>700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74">
        <f t="shared" si="0"/>
        <v>19345.310000000001</v>
      </c>
      <c r="AD37" s="95"/>
    </row>
    <row r="38" spans="1:30" ht="16.5" thickBot="1" x14ac:dyDescent="0.3">
      <c r="A38" s="151">
        <v>34</v>
      </c>
      <c r="B38" s="152" t="s">
        <v>14</v>
      </c>
      <c r="C38" s="153">
        <v>1130</v>
      </c>
      <c r="D38" s="153">
        <v>0</v>
      </c>
      <c r="E38" s="153">
        <v>0</v>
      </c>
      <c r="F38" s="153">
        <v>1130</v>
      </c>
      <c r="G38" s="153">
        <f>G39</f>
        <v>38</v>
      </c>
      <c r="H38" s="153">
        <v>0</v>
      </c>
      <c r="I38" s="153">
        <v>0</v>
      </c>
      <c r="J38" s="153">
        <v>0</v>
      </c>
      <c r="K38" s="153">
        <v>0</v>
      </c>
      <c r="L38" s="153">
        <v>0</v>
      </c>
      <c r="M38" s="153">
        <v>0</v>
      </c>
      <c r="N38" s="153">
        <v>0</v>
      </c>
      <c r="O38" s="153">
        <v>0</v>
      </c>
      <c r="P38" s="153">
        <v>0</v>
      </c>
      <c r="Q38" s="153">
        <v>0</v>
      </c>
      <c r="R38" s="153">
        <v>0</v>
      </c>
      <c r="S38" s="153">
        <v>0</v>
      </c>
      <c r="T38" s="153">
        <v>0</v>
      </c>
      <c r="U38" s="153">
        <v>0</v>
      </c>
      <c r="V38" s="153">
        <v>0</v>
      </c>
      <c r="W38" s="153">
        <v>0</v>
      </c>
      <c r="X38" s="153">
        <v>0</v>
      </c>
      <c r="Y38" s="153">
        <v>0</v>
      </c>
      <c r="Z38" s="153">
        <v>0</v>
      </c>
      <c r="AA38" s="153">
        <v>0</v>
      </c>
      <c r="AB38" s="153">
        <v>0</v>
      </c>
      <c r="AC38" s="154">
        <f t="shared" si="0"/>
        <v>1168</v>
      </c>
      <c r="AD38" s="95"/>
    </row>
    <row r="39" spans="1:30" ht="16.5" thickBot="1" x14ac:dyDescent="0.3">
      <c r="A39" s="175">
        <v>343</v>
      </c>
      <c r="B39" s="176" t="s">
        <v>38</v>
      </c>
      <c r="C39" s="177">
        <v>1130</v>
      </c>
      <c r="D39" s="177">
        <v>0</v>
      </c>
      <c r="E39" s="177">
        <v>0</v>
      </c>
      <c r="F39" s="177">
        <v>1130</v>
      </c>
      <c r="G39" s="177">
        <v>38</v>
      </c>
      <c r="H39" s="177">
        <v>0</v>
      </c>
      <c r="I39" s="177">
        <v>0</v>
      </c>
      <c r="J39" s="177">
        <v>0</v>
      </c>
      <c r="K39" s="177">
        <v>0</v>
      </c>
      <c r="L39" s="177">
        <v>0</v>
      </c>
      <c r="M39" s="177">
        <v>0</v>
      </c>
      <c r="N39" s="177">
        <v>0</v>
      </c>
      <c r="O39" s="177">
        <v>0</v>
      </c>
      <c r="P39" s="177">
        <v>0</v>
      </c>
      <c r="Q39" s="177">
        <v>0</v>
      </c>
      <c r="R39" s="177">
        <v>0</v>
      </c>
      <c r="S39" s="177">
        <v>0</v>
      </c>
      <c r="T39" s="177">
        <v>0</v>
      </c>
      <c r="U39" s="177">
        <v>0</v>
      </c>
      <c r="V39" s="177">
        <v>0</v>
      </c>
      <c r="W39" s="177">
        <v>0</v>
      </c>
      <c r="X39" s="177">
        <v>0</v>
      </c>
      <c r="Y39" s="177">
        <v>0</v>
      </c>
      <c r="Z39" s="177">
        <v>0</v>
      </c>
      <c r="AA39" s="177">
        <v>0</v>
      </c>
      <c r="AB39" s="177">
        <v>0</v>
      </c>
      <c r="AC39" s="178">
        <f t="shared" si="0"/>
        <v>1168</v>
      </c>
      <c r="AD39" s="95"/>
    </row>
    <row r="40" spans="1:30" ht="16.5" thickBot="1" x14ac:dyDescent="0.3">
      <c r="A40" s="151">
        <v>37</v>
      </c>
      <c r="B40" s="152" t="s">
        <v>75</v>
      </c>
      <c r="C40" s="153">
        <v>500</v>
      </c>
      <c r="D40" s="153">
        <v>0</v>
      </c>
      <c r="E40" s="153">
        <v>0</v>
      </c>
      <c r="F40" s="153">
        <v>0</v>
      </c>
      <c r="G40" s="153">
        <v>0</v>
      </c>
      <c r="H40" s="153">
        <v>0</v>
      </c>
      <c r="I40" s="153">
        <v>0</v>
      </c>
      <c r="J40" s="153">
        <v>0</v>
      </c>
      <c r="K40" s="153">
        <v>0</v>
      </c>
      <c r="L40" s="153">
        <v>0</v>
      </c>
      <c r="M40" s="153">
        <v>0</v>
      </c>
      <c r="N40" s="153">
        <v>0</v>
      </c>
      <c r="O40" s="153">
        <v>0</v>
      </c>
      <c r="P40" s="153"/>
      <c r="Q40" s="153">
        <v>500</v>
      </c>
      <c r="R40" s="153">
        <f>R41</f>
        <v>-285.60000000000002</v>
      </c>
      <c r="S40" s="153">
        <v>0</v>
      </c>
      <c r="T40" s="153">
        <v>0</v>
      </c>
      <c r="U40" s="153">
        <v>0</v>
      </c>
      <c r="V40" s="153">
        <v>0</v>
      </c>
      <c r="W40" s="153">
        <v>0</v>
      </c>
      <c r="X40" s="153">
        <v>0</v>
      </c>
      <c r="Y40" s="153">
        <v>0</v>
      </c>
      <c r="Z40" s="153">
        <v>0</v>
      </c>
      <c r="AA40" s="153">
        <v>0</v>
      </c>
      <c r="AB40" s="153">
        <v>0</v>
      </c>
      <c r="AC40" s="154">
        <f t="shared" si="0"/>
        <v>214.39999999999998</v>
      </c>
      <c r="AD40" s="95"/>
    </row>
    <row r="41" spans="1:30" ht="16.5" thickBot="1" x14ac:dyDescent="0.3">
      <c r="A41" s="175">
        <v>372</v>
      </c>
      <c r="B41" s="176" t="s">
        <v>76</v>
      </c>
      <c r="C41" s="177">
        <v>500</v>
      </c>
      <c r="D41" s="177">
        <v>0</v>
      </c>
      <c r="E41" s="177">
        <v>0</v>
      </c>
      <c r="F41" s="177">
        <v>0</v>
      </c>
      <c r="G41" s="177">
        <v>0</v>
      </c>
      <c r="H41" s="177">
        <v>0</v>
      </c>
      <c r="I41" s="177">
        <v>0</v>
      </c>
      <c r="J41" s="177">
        <v>0</v>
      </c>
      <c r="K41" s="177">
        <v>0</v>
      </c>
      <c r="L41" s="177">
        <v>0</v>
      </c>
      <c r="M41" s="177">
        <v>0</v>
      </c>
      <c r="N41" s="177">
        <v>0</v>
      </c>
      <c r="O41" s="177">
        <v>0</v>
      </c>
      <c r="P41" s="177">
        <v>0</v>
      </c>
      <c r="Q41" s="177">
        <v>500</v>
      </c>
      <c r="R41" s="177">
        <v>-285.60000000000002</v>
      </c>
      <c r="S41" s="177">
        <v>0</v>
      </c>
      <c r="T41" s="177"/>
      <c r="U41" s="177">
        <v>0</v>
      </c>
      <c r="V41" s="177">
        <v>0</v>
      </c>
      <c r="W41" s="177">
        <v>0</v>
      </c>
      <c r="X41" s="177">
        <v>0</v>
      </c>
      <c r="Y41" s="177">
        <v>0</v>
      </c>
      <c r="Z41" s="177">
        <v>0</v>
      </c>
      <c r="AA41" s="177">
        <v>0</v>
      </c>
      <c r="AB41" s="177">
        <v>0</v>
      </c>
      <c r="AC41" s="178">
        <f t="shared" si="0"/>
        <v>214.39999999999998</v>
      </c>
      <c r="AD41" s="95"/>
    </row>
    <row r="42" spans="1:30" ht="16.5" thickBot="1" x14ac:dyDescent="0.3">
      <c r="A42" s="151">
        <v>38</v>
      </c>
      <c r="B42" s="152" t="s">
        <v>74</v>
      </c>
      <c r="C42" s="153">
        <v>0</v>
      </c>
      <c r="D42" s="153">
        <v>0</v>
      </c>
      <c r="E42" s="153">
        <v>0</v>
      </c>
      <c r="F42" s="153">
        <v>0</v>
      </c>
      <c r="G42" s="153">
        <v>0</v>
      </c>
      <c r="H42" s="153">
        <v>0</v>
      </c>
      <c r="I42" s="153">
        <v>0</v>
      </c>
      <c r="J42" s="153">
        <v>0</v>
      </c>
      <c r="K42" s="153">
        <v>0</v>
      </c>
      <c r="L42" s="153">
        <v>0</v>
      </c>
      <c r="M42" s="153">
        <v>0</v>
      </c>
      <c r="N42" s="153">
        <v>0</v>
      </c>
      <c r="O42" s="153">
        <v>0</v>
      </c>
      <c r="P42" s="153">
        <v>0</v>
      </c>
      <c r="Q42" s="153">
        <v>0</v>
      </c>
      <c r="R42" s="153">
        <v>0</v>
      </c>
      <c r="S42" s="153">
        <v>0</v>
      </c>
      <c r="T42" s="153">
        <v>0</v>
      </c>
      <c r="U42" s="153">
        <v>0</v>
      </c>
      <c r="V42" s="153">
        <v>0</v>
      </c>
      <c r="W42" s="153">
        <v>0</v>
      </c>
      <c r="X42" s="153">
        <v>0</v>
      </c>
      <c r="Y42" s="153">
        <v>0</v>
      </c>
      <c r="Z42" s="153">
        <v>0</v>
      </c>
      <c r="AA42" s="153">
        <v>0</v>
      </c>
      <c r="AB42" s="153">
        <v>0</v>
      </c>
      <c r="AC42" s="154">
        <f t="shared" si="0"/>
        <v>0</v>
      </c>
      <c r="AD42" s="95"/>
    </row>
    <row r="43" spans="1:30" ht="16.5" thickBot="1" x14ac:dyDescent="0.3">
      <c r="A43" s="175">
        <v>381</v>
      </c>
      <c r="B43" s="176" t="s">
        <v>137</v>
      </c>
      <c r="C43" s="177">
        <v>0</v>
      </c>
      <c r="D43" s="177">
        <v>0</v>
      </c>
      <c r="E43" s="177">
        <v>0</v>
      </c>
      <c r="F43" s="177">
        <v>0</v>
      </c>
      <c r="G43" s="177">
        <v>0</v>
      </c>
      <c r="H43" s="177">
        <v>0</v>
      </c>
      <c r="I43" s="177">
        <v>0</v>
      </c>
      <c r="J43" s="177">
        <v>0</v>
      </c>
      <c r="K43" s="177">
        <v>0</v>
      </c>
      <c r="L43" s="177">
        <v>0</v>
      </c>
      <c r="M43" s="177">
        <v>0</v>
      </c>
      <c r="N43" s="177">
        <v>0</v>
      </c>
      <c r="O43" s="177">
        <v>0</v>
      </c>
      <c r="P43" s="177">
        <v>0</v>
      </c>
      <c r="Q43" s="177">
        <v>0</v>
      </c>
      <c r="R43" s="177">
        <v>0</v>
      </c>
      <c r="S43" s="177">
        <v>0</v>
      </c>
      <c r="T43" s="177">
        <v>0</v>
      </c>
      <c r="U43" s="177">
        <v>0</v>
      </c>
      <c r="V43" s="177">
        <v>0</v>
      </c>
      <c r="W43" s="177">
        <v>0</v>
      </c>
      <c r="X43" s="177">
        <v>0</v>
      </c>
      <c r="Y43" s="177">
        <v>0</v>
      </c>
      <c r="Z43" s="177">
        <v>0</v>
      </c>
      <c r="AA43" s="177">
        <v>0</v>
      </c>
      <c r="AB43" s="177">
        <v>0</v>
      </c>
      <c r="AC43" s="178">
        <f t="shared" si="0"/>
        <v>0</v>
      </c>
      <c r="AD43" s="95"/>
    </row>
    <row r="44" spans="1:30" s="8" customFormat="1" ht="50.25" customHeight="1" thickBot="1" x14ac:dyDescent="0.3">
      <c r="A44" s="151">
        <v>41</v>
      </c>
      <c r="B44" s="179" t="s">
        <v>57</v>
      </c>
      <c r="C44" s="153">
        <v>0</v>
      </c>
      <c r="D44" s="153">
        <v>0</v>
      </c>
      <c r="E44" s="153">
        <v>0</v>
      </c>
      <c r="F44" s="153">
        <v>0</v>
      </c>
      <c r="G44" s="153">
        <v>0</v>
      </c>
      <c r="H44" s="153">
        <v>0</v>
      </c>
      <c r="I44" s="153">
        <v>0</v>
      </c>
      <c r="J44" s="153">
        <v>0</v>
      </c>
      <c r="K44" s="153">
        <v>0</v>
      </c>
      <c r="L44" s="153">
        <v>0</v>
      </c>
      <c r="M44" s="153">
        <v>0</v>
      </c>
      <c r="N44" s="153">
        <v>0</v>
      </c>
      <c r="O44" s="153">
        <v>0</v>
      </c>
      <c r="P44" s="153">
        <v>0</v>
      </c>
      <c r="Q44" s="153">
        <v>0</v>
      </c>
      <c r="R44" s="153">
        <v>0</v>
      </c>
      <c r="S44" s="153">
        <v>0</v>
      </c>
      <c r="T44" s="153">
        <v>0</v>
      </c>
      <c r="U44" s="153">
        <v>0</v>
      </c>
      <c r="V44" s="153">
        <v>0</v>
      </c>
      <c r="W44" s="153">
        <v>0</v>
      </c>
      <c r="X44" s="153">
        <v>0</v>
      </c>
      <c r="Y44" s="153">
        <v>0</v>
      </c>
      <c r="Z44" s="153">
        <v>0</v>
      </c>
      <c r="AA44" s="153">
        <v>0</v>
      </c>
      <c r="AB44" s="153">
        <v>0</v>
      </c>
      <c r="AC44" s="154">
        <f t="shared" si="0"/>
        <v>0</v>
      </c>
      <c r="AD44" s="96"/>
    </row>
    <row r="45" spans="1:30" ht="16.5" thickBot="1" x14ac:dyDescent="0.3">
      <c r="A45" s="175">
        <v>412</v>
      </c>
      <c r="B45" s="176" t="s">
        <v>58</v>
      </c>
      <c r="C45" s="177">
        <v>0</v>
      </c>
      <c r="D45" s="177">
        <v>0</v>
      </c>
      <c r="E45" s="177">
        <v>0</v>
      </c>
      <c r="F45" s="177">
        <v>0</v>
      </c>
      <c r="G45" s="177">
        <v>0</v>
      </c>
      <c r="H45" s="177">
        <v>0</v>
      </c>
      <c r="I45" s="177">
        <v>0</v>
      </c>
      <c r="J45" s="177">
        <v>0</v>
      </c>
      <c r="K45" s="177">
        <v>0</v>
      </c>
      <c r="L45" s="177">
        <v>0</v>
      </c>
      <c r="M45" s="177">
        <v>0</v>
      </c>
      <c r="N45" s="177">
        <v>0</v>
      </c>
      <c r="O45" s="177">
        <v>0</v>
      </c>
      <c r="P45" s="177">
        <v>0</v>
      </c>
      <c r="Q45" s="177">
        <v>0</v>
      </c>
      <c r="R45" s="177">
        <v>0</v>
      </c>
      <c r="S45" s="177">
        <v>0</v>
      </c>
      <c r="T45" s="177">
        <v>0</v>
      </c>
      <c r="U45" s="177">
        <v>0</v>
      </c>
      <c r="V45" s="177">
        <v>0</v>
      </c>
      <c r="W45" s="177">
        <v>0</v>
      </c>
      <c r="X45" s="177">
        <v>0</v>
      </c>
      <c r="Y45" s="177">
        <v>0</v>
      </c>
      <c r="Z45" s="177">
        <v>0</v>
      </c>
      <c r="AA45" s="177">
        <v>0</v>
      </c>
      <c r="AB45" s="177">
        <v>0</v>
      </c>
      <c r="AC45" s="178">
        <f t="shared" si="0"/>
        <v>0</v>
      </c>
      <c r="AD45" s="95"/>
    </row>
    <row r="46" spans="1:30" ht="44.25" thickBot="1" x14ac:dyDescent="0.3">
      <c r="A46" s="237">
        <v>42</v>
      </c>
      <c r="B46" s="238" t="s">
        <v>39</v>
      </c>
      <c r="C46" s="239">
        <v>10390.89</v>
      </c>
      <c r="D46" s="239">
        <v>3840.89</v>
      </c>
      <c r="E46" s="239">
        <v>0</v>
      </c>
      <c r="F46" s="239">
        <v>6050</v>
      </c>
      <c r="G46" s="239">
        <f>G47+G48</f>
        <v>-953.46</v>
      </c>
      <c r="H46" s="239">
        <v>0</v>
      </c>
      <c r="I46" s="239">
        <v>0</v>
      </c>
      <c r="J46" s="239">
        <v>0</v>
      </c>
      <c r="K46" s="239">
        <v>0</v>
      </c>
      <c r="L46" s="239">
        <v>0</v>
      </c>
      <c r="M46" s="239">
        <v>0</v>
      </c>
      <c r="N46" s="239">
        <v>0</v>
      </c>
      <c r="O46" s="239">
        <v>0</v>
      </c>
      <c r="P46" s="239">
        <v>0</v>
      </c>
      <c r="Q46" s="239">
        <v>500</v>
      </c>
      <c r="R46" s="239">
        <v>0</v>
      </c>
      <c r="S46" s="239">
        <v>0</v>
      </c>
      <c r="T46" s="239">
        <v>0</v>
      </c>
      <c r="U46" s="239">
        <v>0</v>
      </c>
      <c r="V46" s="239">
        <v>0</v>
      </c>
      <c r="W46" s="239">
        <v>0</v>
      </c>
      <c r="X46" s="239">
        <v>0</v>
      </c>
      <c r="Y46" s="239">
        <v>0</v>
      </c>
      <c r="Z46" s="239">
        <v>0</v>
      </c>
      <c r="AA46" s="239">
        <v>0</v>
      </c>
      <c r="AB46" s="239">
        <v>0</v>
      </c>
      <c r="AC46" s="240">
        <f t="shared" si="0"/>
        <v>9437.43</v>
      </c>
      <c r="AD46" s="95"/>
    </row>
    <row r="47" spans="1:30" ht="18" customHeight="1" x14ac:dyDescent="0.25">
      <c r="A47" s="245">
        <v>422</v>
      </c>
      <c r="B47" s="246" t="s">
        <v>40</v>
      </c>
      <c r="C47" s="247">
        <v>8340.89</v>
      </c>
      <c r="D47" s="188">
        <v>3840.89</v>
      </c>
      <c r="E47" s="188">
        <v>0</v>
      </c>
      <c r="F47" s="188">
        <v>4500</v>
      </c>
      <c r="G47" s="188">
        <v>-2053.46</v>
      </c>
      <c r="H47" s="188">
        <v>0</v>
      </c>
      <c r="I47" s="188">
        <v>0</v>
      </c>
      <c r="J47" s="188">
        <v>0</v>
      </c>
      <c r="K47" s="188">
        <v>0</v>
      </c>
      <c r="L47" s="188">
        <v>0</v>
      </c>
      <c r="M47" s="188">
        <v>0</v>
      </c>
      <c r="N47" s="188">
        <v>0</v>
      </c>
      <c r="O47" s="188">
        <v>0</v>
      </c>
      <c r="P47" s="188"/>
      <c r="Q47" s="188">
        <v>0</v>
      </c>
      <c r="R47" s="188">
        <v>0</v>
      </c>
      <c r="S47" s="188">
        <v>0</v>
      </c>
      <c r="T47" s="188">
        <v>0</v>
      </c>
      <c r="U47" s="188">
        <v>0</v>
      </c>
      <c r="V47" s="188">
        <v>0</v>
      </c>
      <c r="W47" s="188">
        <v>0</v>
      </c>
      <c r="X47" s="188">
        <v>0</v>
      </c>
      <c r="Y47" s="188">
        <v>0</v>
      </c>
      <c r="Z47" s="188">
        <v>0</v>
      </c>
      <c r="AA47" s="188">
        <v>0</v>
      </c>
      <c r="AB47" s="188">
        <v>0</v>
      </c>
      <c r="AC47" s="248">
        <f t="shared" si="0"/>
        <v>6287.4299999999994</v>
      </c>
      <c r="AD47" s="95"/>
    </row>
    <row r="48" spans="1:30" ht="18.75" customHeight="1" x14ac:dyDescent="0.25">
      <c r="A48" s="160">
        <v>424</v>
      </c>
      <c r="B48" s="180" t="s">
        <v>41</v>
      </c>
      <c r="C48" s="181">
        <v>800</v>
      </c>
      <c r="D48" s="163">
        <v>0</v>
      </c>
      <c r="E48" s="163">
        <v>0</v>
      </c>
      <c r="F48" s="163">
        <v>300</v>
      </c>
      <c r="G48" s="163">
        <v>1100</v>
      </c>
      <c r="H48" s="163">
        <v>0</v>
      </c>
      <c r="I48" s="163">
        <v>0</v>
      </c>
      <c r="J48" s="163">
        <v>0</v>
      </c>
      <c r="K48" s="163">
        <v>0</v>
      </c>
      <c r="L48" s="163">
        <v>0</v>
      </c>
      <c r="M48" s="163">
        <v>0</v>
      </c>
      <c r="N48" s="163">
        <v>0</v>
      </c>
      <c r="O48" s="163">
        <v>0</v>
      </c>
      <c r="P48" s="163">
        <v>0</v>
      </c>
      <c r="Q48" s="163">
        <v>500</v>
      </c>
      <c r="R48" s="163">
        <v>0</v>
      </c>
      <c r="S48" s="163">
        <v>0</v>
      </c>
      <c r="T48" s="163">
        <v>0</v>
      </c>
      <c r="U48" s="163">
        <v>0</v>
      </c>
      <c r="V48" s="163">
        <v>0</v>
      </c>
      <c r="W48" s="163">
        <v>0</v>
      </c>
      <c r="X48" s="163">
        <v>0</v>
      </c>
      <c r="Y48" s="163">
        <v>0</v>
      </c>
      <c r="Z48" s="163">
        <v>0</v>
      </c>
      <c r="AA48" s="163">
        <v>0</v>
      </c>
      <c r="AB48" s="163">
        <v>0</v>
      </c>
      <c r="AC48" s="172">
        <f t="shared" si="0"/>
        <v>1900</v>
      </c>
      <c r="AD48" s="95"/>
    </row>
    <row r="49" spans="1:30" ht="18" customHeight="1" x14ac:dyDescent="0.25">
      <c r="A49" s="160">
        <v>426</v>
      </c>
      <c r="B49" s="180" t="s">
        <v>42</v>
      </c>
      <c r="C49" s="181">
        <v>1250</v>
      </c>
      <c r="D49" s="163">
        <v>0</v>
      </c>
      <c r="E49" s="163">
        <v>0</v>
      </c>
      <c r="F49" s="163">
        <v>1250</v>
      </c>
      <c r="G49" s="163">
        <v>0</v>
      </c>
      <c r="H49" s="163">
        <v>0</v>
      </c>
      <c r="I49" s="163">
        <v>0</v>
      </c>
      <c r="J49" s="163">
        <v>0</v>
      </c>
      <c r="K49" s="163">
        <v>0</v>
      </c>
      <c r="L49" s="163">
        <v>0</v>
      </c>
      <c r="M49" s="163">
        <v>0</v>
      </c>
      <c r="N49" s="163">
        <v>0</v>
      </c>
      <c r="O49" s="163">
        <v>0</v>
      </c>
      <c r="P49" s="163">
        <v>0</v>
      </c>
      <c r="Q49" s="163">
        <v>0</v>
      </c>
      <c r="R49" s="163">
        <v>0</v>
      </c>
      <c r="S49" s="163">
        <v>0</v>
      </c>
      <c r="T49" s="163">
        <v>0</v>
      </c>
      <c r="U49" s="163">
        <v>0</v>
      </c>
      <c r="V49" s="163">
        <v>0</v>
      </c>
      <c r="W49" s="163">
        <v>0</v>
      </c>
      <c r="X49" s="163">
        <v>0</v>
      </c>
      <c r="Y49" s="163">
        <v>0</v>
      </c>
      <c r="Z49" s="163">
        <v>0</v>
      </c>
      <c r="AA49" s="163">
        <v>0</v>
      </c>
      <c r="AB49" s="163">
        <v>0</v>
      </c>
      <c r="AC49" s="172">
        <f t="shared" si="0"/>
        <v>1250</v>
      </c>
      <c r="AD49" s="95"/>
    </row>
    <row r="50" spans="1:30" ht="18" customHeight="1" thickBot="1" x14ac:dyDescent="0.3">
      <c r="A50" s="249">
        <v>451</v>
      </c>
      <c r="B50" s="250" t="s">
        <v>146</v>
      </c>
      <c r="C50" s="251">
        <v>0</v>
      </c>
      <c r="D50" s="252">
        <v>0</v>
      </c>
      <c r="E50" s="252">
        <v>0</v>
      </c>
      <c r="F50" s="252">
        <v>0</v>
      </c>
      <c r="G50" s="252">
        <v>0</v>
      </c>
      <c r="H50" s="252">
        <v>0</v>
      </c>
      <c r="I50" s="252">
        <v>0</v>
      </c>
      <c r="J50" s="252">
        <v>0</v>
      </c>
      <c r="K50" s="252">
        <v>0</v>
      </c>
      <c r="L50" s="252">
        <v>0</v>
      </c>
      <c r="M50" s="252">
        <v>0</v>
      </c>
      <c r="N50" s="252">
        <v>0</v>
      </c>
      <c r="O50" s="252">
        <v>0</v>
      </c>
      <c r="P50" s="252">
        <v>0</v>
      </c>
      <c r="Q50" s="252">
        <v>0</v>
      </c>
      <c r="R50" s="252">
        <v>0</v>
      </c>
      <c r="S50" s="252">
        <v>0</v>
      </c>
      <c r="T50" s="252">
        <v>0</v>
      </c>
      <c r="U50" s="252">
        <v>0</v>
      </c>
      <c r="V50" s="252">
        <v>0</v>
      </c>
      <c r="W50" s="252">
        <v>0</v>
      </c>
      <c r="X50" s="252">
        <v>0</v>
      </c>
      <c r="Y50" s="252">
        <v>0</v>
      </c>
      <c r="Z50" s="252">
        <v>0</v>
      </c>
      <c r="AA50" s="252">
        <v>0</v>
      </c>
      <c r="AB50" s="252">
        <v>0</v>
      </c>
      <c r="AC50" s="253">
        <f t="shared" si="0"/>
        <v>0</v>
      </c>
      <c r="AD50" s="95"/>
    </row>
    <row r="51" spans="1:30" ht="21" thickBot="1" x14ac:dyDescent="0.35">
      <c r="A51" s="241"/>
      <c r="B51" s="242" t="s">
        <v>43</v>
      </c>
      <c r="C51" s="243">
        <v>2024826.95</v>
      </c>
      <c r="D51" s="243">
        <v>105840.89</v>
      </c>
      <c r="E51" s="243">
        <v>0</v>
      </c>
      <c r="F51" s="243">
        <v>126734.3</v>
      </c>
      <c r="G51" s="243">
        <f>G32+G38+G46</f>
        <v>-14642.690000000002</v>
      </c>
      <c r="H51" s="243">
        <v>0</v>
      </c>
      <c r="I51" s="243">
        <f>I32</f>
        <v>7661.09</v>
      </c>
      <c r="J51" s="243">
        <v>0</v>
      </c>
      <c r="K51" s="243">
        <f>K32</f>
        <v>1459.41</v>
      </c>
      <c r="L51" s="243">
        <f>L28+L32+L42</f>
        <v>3500</v>
      </c>
      <c r="M51" s="243">
        <f>M28+M32</f>
        <v>500</v>
      </c>
      <c r="N51" s="243">
        <f>N32+N42</f>
        <v>0</v>
      </c>
      <c r="O51" s="243">
        <f>O28+O32</f>
        <v>68410</v>
      </c>
      <c r="P51" s="243">
        <f>P28+P32</f>
        <v>11655.28</v>
      </c>
      <c r="Q51" s="243">
        <v>1695300</v>
      </c>
      <c r="R51" s="243">
        <f>R28+R32+R40</f>
        <v>213914.4</v>
      </c>
      <c r="S51" s="243">
        <f>S32+S28</f>
        <v>1990</v>
      </c>
      <c r="T51" s="243">
        <f>T28+T32</f>
        <v>-189.6</v>
      </c>
      <c r="U51" s="243">
        <f>U32</f>
        <v>16.98</v>
      </c>
      <c r="V51" s="243">
        <f>V32</f>
        <v>11420</v>
      </c>
      <c r="W51" s="243">
        <f>W32</f>
        <v>250</v>
      </c>
      <c r="X51" s="243">
        <v>0</v>
      </c>
      <c r="Y51" s="243">
        <f>Y28+Y32</f>
        <v>11280</v>
      </c>
      <c r="Z51" s="243">
        <f>Z28+Z32</f>
        <v>-1077.7</v>
      </c>
      <c r="AA51" s="243">
        <v>334.78</v>
      </c>
      <c r="AB51" s="243">
        <f>AB32</f>
        <v>-8</v>
      </c>
      <c r="AC51" s="244">
        <f t="shared" si="0"/>
        <v>2244349.1399999997</v>
      </c>
      <c r="AD51" s="95"/>
    </row>
    <row r="52" spans="1:30" ht="20.25" x14ac:dyDescent="0.3">
      <c r="A52" s="99"/>
      <c r="B52" s="100"/>
      <c r="C52" s="101"/>
      <c r="D52" s="102"/>
      <c r="E52" s="102"/>
      <c r="F52" s="97"/>
      <c r="G52" s="97"/>
      <c r="H52" s="97"/>
      <c r="I52" s="97"/>
      <c r="J52" s="97"/>
      <c r="K52" s="97"/>
      <c r="L52" s="97"/>
      <c r="M52" s="97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2"/>
      <c r="AB52" s="182"/>
      <c r="AC52" s="182"/>
      <c r="AD52" s="95"/>
    </row>
    <row r="53" spans="1:30" ht="20.25" x14ac:dyDescent="0.3">
      <c r="A53" s="99"/>
      <c r="B53" s="100"/>
      <c r="C53" s="101"/>
      <c r="D53" s="102"/>
      <c r="E53" s="102"/>
      <c r="F53" s="97"/>
      <c r="G53" s="97"/>
      <c r="H53" s="97"/>
      <c r="I53" s="97"/>
      <c r="J53" s="97"/>
      <c r="K53" s="97"/>
      <c r="L53" s="97"/>
      <c r="M53" s="97"/>
      <c r="N53" s="182"/>
      <c r="O53" s="182"/>
      <c r="P53" s="182"/>
      <c r="Q53" s="182"/>
      <c r="R53" s="182"/>
      <c r="S53" s="182"/>
      <c r="T53" s="182"/>
      <c r="U53" s="182"/>
      <c r="V53" s="182"/>
      <c r="W53" s="182"/>
      <c r="X53" s="182"/>
      <c r="Y53" s="182"/>
      <c r="Z53" s="182"/>
      <c r="AA53" s="182"/>
      <c r="AB53" s="182"/>
      <c r="AC53" s="182"/>
      <c r="AD53" s="95"/>
    </row>
    <row r="54" spans="1:30" ht="23.25" x14ac:dyDescent="0.35">
      <c r="A54" s="222" t="s">
        <v>139</v>
      </c>
      <c r="B54" s="222"/>
      <c r="C54" s="222"/>
      <c r="D54" s="222"/>
      <c r="E54" s="222"/>
      <c r="F54" s="202"/>
      <c r="G54" s="202"/>
      <c r="H54" s="202"/>
      <c r="I54" s="202"/>
      <c r="J54" s="202"/>
      <c r="K54" s="202"/>
      <c r="L54" s="202"/>
      <c r="M54" s="20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216"/>
      <c r="AD54" s="92"/>
    </row>
    <row r="55" spans="1:30" ht="23.25" x14ac:dyDescent="0.35">
      <c r="A55" s="222"/>
      <c r="B55" s="222"/>
      <c r="C55" s="222"/>
      <c r="D55" s="222"/>
      <c r="E55" s="222"/>
      <c r="F55" s="202"/>
      <c r="G55" s="202"/>
      <c r="H55" s="202"/>
      <c r="I55" s="202"/>
      <c r="J55" s="202"/>
      <c r="K55" s="202"/>
      <c r="L55" s="202"/>
      <c r="M55" s="20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</row>
    <row r="56" spans="1:30" ht="23.25" x14ac:dyDescent="0.35">
      <c r="A56" s="222" t="s">
        <v>130</v>
      </c>
      <c r="B56" s="222"/>
      <c r="C56" s="222"/>
      <c r="D56" s="222"/>
      <c r="E56" s="222"/>
      <c r="F56" s="202"/>
      <c r="G56" s="202"/>
      <c r="H56" s="202"/>
      <c r="I56" s="202"/>
      <c r="J56" s="202"/>
      <c r="K56" s="202"/>
      <c r="L56" s="202"/>
      <c r="M56" s="20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</row>
    <row r="57" spans="1:30" ht="23.25" x14ac:dyDescent="0.35">
      <c r="A57" s="222"/>
      <c r="B57" s="222"/>
      <c r="C57" s="222"/>
      <c r="D57" s="222"/>
      <c r="E57" s="222"/>
      <c r="F57" s="202"/>
      <c r="G57" s="202"/>
      <c r="H57" s="202"/>
      <c r="I57" s="202"/>
      <c r="J57" s="202"/>
      <c r="K57" s="202"/>
      <c r="L57" s="202"/>
      <c r="M57" s="20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</row>
    <row r="58" spans="1:30" ht="23.25" x14ac:dyDescent="0.35">
      <c r="A58" s="222" t="s">
        <v>167</v>
      </c>
      <c r="B58" s="222"/>
      <c r="C58" s="222"/>
      <c r="D58" s="222"/>
      <c r="E58" s="222"/>
      <c r="F58" s="202"/>
      <c r="G58" s="202"/>
      <c r="H58" s="202"/>
      <c r="I58" s="202"/>
      <c r="J58" s="202"/>
      <c r="K58" s="202"/>
      <c r="L58" s="202"/>
      <c r="M58" s="20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</row>
    <row r="59" spans="1:30" ht="23.25" x14ac:dyDescent="0.35">
      <c r="A59" s="222"/>
      <c r="B59" s="222"/>
      <c r="C59" s="222"/>
      <c r="D59" s="222"/>
      <c r="E59" s="222"/>
      <c r="F59" s="202"/>
      <c r="G59" s="202"/>
      <c r="H59" s="202"/>
      <c r="I59" s="202"/>
      <c r="J59" s="202"/>
      <c r="K59" s="202"/>
      <c r="L59" s="202"/>
      <c r="M59" s="20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</row>
    <row r="60" spans="1:30" ht="23.25" x14ac:dyDescent="0.35">
      <c r="A60" s="222" t="s">
        <v>166</v>
      </c>
      <c r="B60" s="222"/>
      <c r="C60" s="222"/>
      <c r="D60" s="222"/>
      <c r="E60" s="222"/>
      <c r="F60" s="202"/>
      <c r="G60" s="202"/>
      <c r="H60" s="202"/>
      <c r="I60" s="202"/>
      <c r="J60" s="202"/>
      <c r="K60" s="202"/>
      <c r="L60" s="202"/>
      <c r="M60" s="20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</row>
    <row r="61" spans="1:30" ht="23.25" x14ac:dyDescent="0.35">
      <c r="A61" s="222" t="s">
        <v>138</v>
      </c>
      <c r="B61" s="223"/>
      <c r="C61" s="223"/>
      <c r="D61" s="223"/>
      <c r="E61" s="223"/>
      <c r="F61" s="202"/>
      <c r="G61" s="202"/>
      <c r="H61" s="202"/>
      <c r="I61" s="202"/>
      <c r="J61" s="202"/>
      <c r="K61" s="202"/>
      <c r="L61" s="202"/>
      <c r="M61" s="20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</row>
    <row r="62" spans="1:30" ht="26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</row>
    <row r="63" spans="1:30" ht="17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</row>
    <row r="64" spans="1:30" ht="18.75" customHeight="1" x14ac:dyDescent="0.25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</row>
    <row r="65" spans="1:30" ht="21.75" customHeight="1" x14ac:dyDescent="0.25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</row>
    <row r="66" spans="1:30" ht="28.5" customHeight="1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</row>
    <row r="67" spans="1:30" ht="27" customHeight="1" x14ac:dyDescent="0.2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</row>
    <row r="68" spans="1:30" ht="20.25" customHeight="1" x14ac:dyDescent="0.2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</row>
    <row r="69" spans="1:30" ht="16.5" customHeight="1" x14ac:dyDescent="0.25"/>
    <row r="70" spans="1:30" ht="17.25" customHeight="1" x14ac:dyDescent="0.25"/>
    <row r="71" spans="1:30" ht="17.25" customHeight="1" x14ac:dyDescent="0.25"/>
    <row r="84" ht="34.5" customHeight="1" x14ac:dyDescent="0.25"/>
    <row r="85" ht="22.5" customHeight="1" x14ac:dyDescent="0.25"/>
    <row r="86" ht="15.75" customHeight="1" x14ac:dyDescent="0.25"/>
    <row r="89" ht="27.75" customHeight="1" x14ac:dyDescent="0.25"/>
    <row r="95" ht="39.75" customHeight="1" x14ac:dyDescent="0.25"/>
    <row r="113" spans="1:30" ht="15.75" x14ac:dyDescent="0.25">
      <c r="A113" s="4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</sheetData>
  <mergeCells count="5">
    <mergeCell ref="AC10:AD10"/>
    <mergeCell ref="A1:C1"/>
    <mergeCell ref="A2:AC2"/>
    <mergeCell ref="AC6:AD6"/>
    <mergeCell ref="AC7:AD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topLeftCell="A19" zoomScale="75" zoomScaleNormal="75" workbookViewId="0">
      <selection activeCell="A42" sqref="A42"/>
    </sheetView>
  </sheetViews>
  <sheetFormatPr defaultRowHeight="15" x14ac:dyDescent="0.25"/>
  <cols>
    <col min="1" max="1" width="48.28515625" customWidth="1"/>
    <col min="2" max="6" width="20.42578125" customWidth="1"/>
    <col min="7" max="8" width="20.42578125" style="7" customWidth="1"/>
    <col min="9" max="12" width="20.42578125" customWidth="1"/>
    <col min="13" max="14" width="22.7109375" customWidth="1"/>
    <col min="15" max="15" width="20.42578125" customWidth="1"/>
  </cols>
  <sheetData>
    <row r="1" spans="1:16" ht="33" customHeight="1" x14ac:dyDescent="0.3">
      <c r="A1" s="275" t="s">
        <v>62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92"/>
    </row>
    <row r="2" spans="1:16" ht="21" thickBot="1" x14ac:dyDescent="0.35">
      <c r="A2" s="295" t="s">
        <v>169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92"/>
    </row>
    <row r="3" spans="1:16" ht="15.75" thickBot="1" x14ac:dyDescent="0.3">
      <c r="A3" s="183"/>
      <c r="B3" s="296" t="s">
        <v>131</v>
      </c>
      <c r="C3" s="297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9"/>
      <c r="P3" s="92"/>
    </row>
    <row r="4" spans="1:16" ht="15" customHeight="1" x14ac:dyDescent="0.25">
      <c r="A4" s="184" t="s">
        <v>115</v>
      </c>
      <c r="B4" s="300" t="s">
        <v>23</v>
      </c>
      <c r="C4" s="273" t="s">
        <v>129</v>
      </c>
      <c r="D4" s="273" t="s">
        <v>51</v>
      </c>
      <c r="E4" s="273" t="s">
        <v>129</v>
      </c>
      <c r="F4" s="273" t="s">
        <v>24</v>
      </c>
      <c r="G4" s="303" t="s">
        <v>25</v>
      </c>
      <c r="H4" s="273" t="s">
        <v>129</v>
      </c>
      <c r="I4" s="303" t="s">
        <v>52</v>
      </c>
      <c r="J4" s="273" t="s">
        <v>129</v>
      </c>
      <c r="K4" s="271" t="s">
        <v>77</v>
      </c>
      <c r="L4" s="273" t="s">
        <v>129</v>
      </c>
      <c r="M4" s="305" t="s">
        <v>31</v>
      </c>
      <c r="N4" s="273" t="s">
        <v>129</v>
      </c>
      <c r="O4" s="307" t="s">
        <v>53</v>
      </c>
      <c r="P4" s="92"/>
    </row>
    <row r="5" spans="1:16" ht="123.75" customHeight="1" thickBot="1" x14ac:dyDescent="0.3">
      <c r="A5" s="185" t="s">
        <v>116</v>
      </c>
      <c r="B5" s="301"/>
      <c r="C5" s="274"/>
      <c r="D5" s="302"/>
      <c r="E5" s="274"/>
      <c r="F5" s="302"/>
      <c r="G5" s="304"/>
      <c r="H5" s="274"/>
      <c r="I5" s="304"/>
      <c r="J5" s="274"/>
      <c r="K5" s="272"/>
      <c r="L5" s="274"/>
      <c r="M5" s="306"/>
      <c r="N5" s="274"/>
      <c r="O5" s="308"/>
      <c r="P5" s="92"/>
    </row>
    <row r="6" spans="1:16" ht="46.5" customHeight="1" x14ac:dyDescent="0.25">
      <c r="A6" s="186" t="s">
        <v>117</v>
      </c>
      <c r="B6" s="187"/>
      <c r="C6" s="187"/>
      <c r="D6" s="187"/>
      <c r="E6" s="187"/>
      <c r="F6" s="187"/>
      <c r="G6" s="188">
        <v>1694800</v>
      </c>
      <c r="H6" s="188">
        <v>213914.4</v>
      </c>
      <c r="I6" s="188"/>
      <c r="J6" s="188"/>
      <c r="K6" s="188"/>
      <c r="L6" s="188"/>
      <c r="M6" s="187"/>
      <c r="N6" s="211"/>
      <c r="O6" s="189"/>
      <c r="P6" s="92"/>
    </row>
    <row r="7" spans="1:16" ht="32.25" customHeight="1" x14ac:dyDescent="0.25">
      <c r="A7" s="190" t="s">
        <v>119</v>
      </c>
      <c r="B7" s="191"/>
      <c r="C7" s="191"/>
      <c r="D7" s="191"/>
      <c r="E7" s="191"/>
      <c r="F7" s="191"/>
      <c r="G7" s="163">
        <v>3500</v>
      </c>
      <c r="H7" s="163">
        <v>500</v>
      </c>
      <c r="I7" s="163"/>
      <c r="J7" s="163"/>
      <c r="K7" s="163"/>
      <c r="L7" s="163"/>
      <c r="M7" s="191"/>
      <c r="N7" s="212"/>
      <c r="O7" s="192"/>
      <c r="P7" s="92"/>
    </row>
    <row r="8" spans="1:16" ht="32.25" customHeight="1" x14ac:dyDescent="0.25">
      <c r="A8" s="190" t="s">
        <v>161</v>
      </c>
      <c r="B8" s="191"/>
      <c r="C8" s="191"/>
      <c r="D8" s="191"/>
      <c r="E8" s="191"/>
      <c r="F8" s="191"/>
      <c r="G8" s="163"/>
      <c r="H8" s="163">
        <v>1459.41</v>
      </c>
      <c r="I8" s="163"/>
      <c r="J8" s="163"/>
      <c r="K8" s="163"/>
      <c r="L8" s="163"/>
      <c r="M8" s="191"/>
      <c r="N8" s="212"/>
      <c r="O8" s="192"/>
      <c r="P8" s="92"/>
    </row>
    <row r="9" spans="1:16" ht="46.5" customHeight="1" x14ac:dyDescent="0.25">
      <c r="A9" s="190" t="s">
        <v>118</v>
      </c>
      <c r="B9" s="191"/>
      <c r="C9" s="191"/>
      <c r="D9" s="191"/>
      <c r="E9" s="191"/>
      <c r="F9" s="191"/>
      <c r="G9" s="163">
        <v>500</v>
      </c>
      <c r="H9" s="163"/>
      <c r="I9" s="163"/>
      <c r="J9" s="163"/>
      <c r="K9" s="163"/>
      <c r="L9" s="163"/>
      <c r="M9" s="191"/>
      <c r="N9" s="212"/>
      <c r="O9" s="192"/>
      <c r="P9" s="92"/>
    </row>
    <row r="10" spans="1:16" ht="46.5" customHeight="1" x14ac:dyDescent="0.25">
      <c r="A10" s="190" t="s">
        <v>120</v>
      </c>
      <c r="B10" s="191"/>
      <c r="C10" s="191"/>
      <c r="D10" s="191"/>
      <c r="E10" s="191"/>
      <c r="F10" s="191"/>
      <c r="G10" s="163"/>
      <c r="H10" s="163"/>
      <c r="I10" s="163"/>
      <c r="J10" s="163"/>
      <c r="K10" s="163">
        <v>11280</v>
      </c>
      <c r="L10" s="163">
        <v>-1077.7</v>
      </c>
      <c r="M10" s="191"/>
      <c r="N10" s="212"/>
      <c r="O10" s="192"/>
      <c r="P10" s="92"/>
    </row>
    <row r="11" spans="1:16" ht="46.5" customHeight="1" x14ac:dyDescent="0.25">
      <c r="A11" s="190" t="s">
        <v>121</v>
      </c>
      <c r="B11" s="191"/>
      <c r="C11" s="191"/>
      <c r="D11" s="191"/>
      <c r="E11" s="191"/>
      <c r="F11" s="191"/>
      <c r="G11" s="163">
        <v>1990</v>
      </c>
      <c r="H11" s="163">
        <v>-189.6</v>
      </c>
      <c r="I11" s="163"/>
      <c r="J11" s="163"/>
      <c r="K11" s="163"/>
      <c r="L11" s="163"/>
      <c r="M11" s="191"/>
      <c r="N11" s="212"/>
      <c r="O11" s="192"/>
      <c r="P11" s="92"/>
    </row>
    <row r="12" spans="1:16" ht="46.5" customHeight="1" x14ac:dyDescent="0.25">
      <c r="A12" s="190" t="s">
        <v>122</v>
      </c>
      <c r="B12" s="191"/>
      <c r="C12" s="191"/>
      <c r="D12" s="191"/>
      <c r="E12" s="191"/>
      <c r="F12" s="191"/>
      <c r="G12" s="191"/>
      <c r="H12" s="191"/>
      <c r="I12" s="163"/>
      <c r="J12" s="163"/>
      <c r="K12" s="163">
        <v>334.78</v>
      </c>
      <c r="L12" s="163">
        <v>-8</v>
      </c>
      <c r="M12" s="191"/>
      <c r="N12" s="212"/>
      <c r="O12" s="192"/>
      <c r="P12" s="92"/>
    </row>
    <row r="13" spans="1:16" ht="46.5" customHeight="1" x14ac:dyDescent="0.25">
      <c r="A13" s="190" t="s">
        <v>123</v>
      </c>
      <c r="B13" s="191"/>
      <c r="C13" s="191"/>
      <c r="D13" s="191"/>
      <c r="E13" s="191"/>
      <c r="F13" s="191"/>
      <c r="G13" s="191">
        <v>16.98</v>
      </c>
      <c r="H13" s="191"/>
      <c r="I13" s="163"/>
      <c r="J13" s="163"/>
      <c r="K13" s="163"/>
      <c r="L13" s="163"/>
      <c r="M13" s="191"/>
      <c r="N13" s="212"/>
      <c r="O13" s="192"/>
      <c r="P13" s="92"/>
    </row>
    <row r="14" spans="1:16" ht="34.5" customHeight="1" x14ac:dyDescent="0.25">
      <c r="A14" s="190" t="s">
        <v>140</v>
      </c>
      <c r="B14" s="191"/>
      <c r="C14" s="191"/>
      <c r="D14" s="191">
        <v>5</v>
      </c>
      <c r="E14" s="191"/>
      <c r="F14" s="191"/>
      <c r="G14" s="191"/>
      <c r="H14" s="191"/>
      <c r="I14" s="163"/>
      <c r="J14" s="163"/>
      <c r="K14" s="163"/>
      <c r="L14" s="163"/>
      <c r="M14" s="191"/>
      <c r="N14" s="212"/>
      <c r="O14" s="192"/>
      <c r="P14" s="92"/>
    </row>
    <row r="15" spans="1:16" ht="28.5" customHeight="1" x14ac:dyDescent="0.25">
      <c r="A15" s="190" t="s">
        <v>124</v>
      </c>
      <c r="B15" s="191"/>
      <c r="C15" s="191"/>
      <c r="D15" s="191">
        <v>250</v>
      </c>
      <c r="E15" s="191">
        <v>-250</v>
      </c>
      <c r="F15" s="191"/>
      <c r="G15" s="191"/>
      <c r="H15" s="191"/>
      <c r="I15" s="163"/>
      <c r="J15" s="163"/>
      <c r="K15" s="163"/>
      <c r="L15" s="163"/>
      <c r="M15" s="191"/>
      <c r="N15" s="212"/>
      <c r="O15" s="192"/>
      <c r="P15" s="92"/>
    </row>
    <row r="16" spans="1:16" ht="36" customHeight="1" x14ac:dyDescent="0.25">
      <c r="A16" s="190" t="s">
        <v>157</v>
      </c>
      <c r="B16" s="191"/>
      <c r="C16" s="191"/>
      <c r="D16" s="191">
        <v>116003.52</v>
      </c>
      <c r="E16" s="191">
        <v>8924.7000000000007</v>
      </c>
      <c r="F16" s="191"/>
      <c r="G16" s="163"/>
      <c r="H16" s="163"/>
      <c r="I16" s="163"/>
      <c r="J16" s="163"/>
      <c r="K16" s="163"/>
      <c r="L16" s="163"/>
      <c r="M16" s="191"/>
      <c r="N16" s="212"/>
      <c r="O16" s="192"/>
      <c r="P16" s="92"/>
    </row>
    <row r="17" spans="1:16" ht="36" customHeight="1" x14ac:dyDescent="0.25">
      <c r="A17" s="190" t="s">
        <v>158</v>
      </c>
      <c r="B17" s="191"/>
      <c r="C17" s="191"/>
      <c r="D17" s="191"/>
      <c r="E17" s="191">
        <v>5400</v>
      </c>
      <c r="F17" s="191"/>
      <c r="G17" s="163"/>
      <c r="H17" s="163"/>
      <c r="I17" s="163"/>
      <c r="J17" s="163"/>
      <c r="K17" s="163"/>
      <c r="L17" s="163"/>
      <c r="M17" s="191"/>
      <c r="N17" s="212"/>
      <c r="O17" s="192"/>
      <c r="P17" s="92"/>
    </row>
    <row r="18" spans="1:16" ht="25.5" customHeight="1" x14ac:dyDescent="0.25">
      <c r="A18" s="190" t="s">
        <v>159</v>
      </c>
      <c r="B18" s="191"/>
      <c r="C18" s="191"/>
      <c r="D18" s="191">
        <v>2200</v>
      </c>
      <c r="E18" s="191">
        <v>3000</v>
      </c>
      <c r="F18" s="191"/>
      <c r="G18" s="163"/>
      <c r="H18" s="163"/>
      <c r="I18" s="163"/>
      <c r="J18" s="163"/>
      <c r="K18" s="163"/>
      <c r="L18" s="163"/>
      <c r="M18" s="191"/>
      <c r="N18" s="212"/>
      <c r="O18" s="192"/>
      <c r="P18" s="92"/>
    </row>
    <row r="19" spans="1:16" ht="25.5" customHeight="1" x14ac:dyDescent="0.25">
      <c r="A19" s="190" t="s">
        <v>160</v>
      </c>
      <c r="B19" s="191"/>
      <c r="C19" s="191"/>
      <c r="D19" s="191"/>
      <c r="E19" s="191">
        <v>2261.09</v>
      </c>
      <c r="F19" s="191"/>
      <c r="G19" s="163"/>
      <c r="H19" s="163"/>
      <c r="I19" s="163"/>
      <c r="J19" s="163"/>
      <c r="K19" s="163"/>
      <c r="L19" s="163"/>
      <c r="M19" s="191"/>
      <c r="N19" s="212"/>
      <c r="O19" s="192"/>
      <c r="P19" s="92"/>
    </row>
    <row r="20" spans="1:16" ht="25.5" customHeight="1" x14ac:dyDescent="0.25">
      <c r="A20" s="190" t="s">
        <v>125</v>
      </c>
      <c r="B20" s="191"/>
      <c r="C20" s="191"/>
      <c r="D20" s="191"/>
      <c r="E20" s="191"/>
      <c r="F20" s="191"/>
      <c r="G20" s="163"/>
      <c r="H20" s="163"/>
      <c r="I20" s="163">
        <v>20</v>
      </c>
      <c r="J20" s="163"/>
      <c r="K20" s="163"/>
      <c r="L20" s="163"/>
      <c r="M20" s="191"/>
      <c r="N20" s="212"/>
      <c r="O20" s="192"/>
      <c r="P20" s="92"/>
    </row>
    <row r="21" spans="1:16" ht="34.5" customHeight="1" x14ac:dyDescent="0.25">
      <c r="A21" s="190" t="s">
        <v>132</v>
      </c>
      <c r="B21" s="191"/>
      <c r="C21" s="191"/>
      <c r="D21" s="191"/>
      <c r="E21" s="191"/>
      <c r="F21" s="191"/>
      <c r="G21" s="163"/>
      <c r="H21" s="163"/>
      <c r="I21" s="163"/>
      <c r="J21" s="163"/>
      <c r="K21" s="163"/>
      <c r="L21" s="163"/>
      <c r="M21" s="191"/>
      <c r="N21" s="212"/>
      <c r="O21" s="192"/>
      <c r="P21" s="92"/>
    </row>
    <row r="22" spans="1:16" ht="22.5" customHeight="1" x14ac:dyDescent="0.25">
      <c r="A22" s="190" t="s">
        <v>133</v>
      </c>
      <c r="B22" s="191"/>
      <c r="C22" s="191"/>
      <c r="D22" s="191"/>
      <c r="E22" s="191"/>
      <c r="F22" s="191"/>
      <c r="G22" s="163"/>
      <c r="H22" s="163"/>
      <c r="I22" s="163">
        <v>2000</v>
      </c>
      <c r="J22" s="163">
        <v>250</v>
      </c>
      <c r="K22" s="163"/>
      <c r="L22" s="163"/>
      <c r="M22" s="191"/>
      <c r="N22" s="212"/>
      <c r="O22" s="192"/>
      <c r="P22" s="92"/>
    </row>
    <row r="23" spans="1:16" ht="32.25" customHeight="1" x14ac:dyDescent="0.25">
      <c r="A23" s="190" t="s">
        <v>134</v>
      </c>
      <c r="B23" s="191"/>
      <c r="C23" s="191"/>
      <c r="D23" s="191"/>
      <c r="E23" s="191"/>
      <c r="F23" s="191"/>
      <c r="G23" s="163"/>
      <c r="H23" s="163"/>
      <c r="I23" s="163">
        <v>400</v>
      </c>
      <c r="J23" s="163"/>
      <c r="K23" s="163"/>
      <c r="L23" s="163"/>
      <c r="M23" s="191"/>
      <c r="N23" s="212"/>
      <c r="O23" s="192"/>
      <c r="P23" s="92"/>
    </row>
    <row r="24" spans="1:16" ht="46.5" customHeight="1" x14ac:dyDescent="0.25">
      <c r="A24" s="190" t="s">
        <v>126</v>
      </c>
      <c r="B24" s="191">
        <v>102000</v>
      </c>
      <c r="C24" s="191"/>
      <c r="D24" s="191"/>
      <c r="E24" s="191"/>
      <c r="F24" s="191"/>
      <c r="G24" s="163"/>
      <c r="H24" s="163"/>
      <c r="I24" s="163"/>
      <c r="J24" s="163"/>
      <c r="K24" s="163"/>
      <c r="L24" s="163"/>
      <c r="M24" s="191"/>
      <c r="N24" s="212"/>
      <c r="O24" s="192"/>
      <c r="P24" s="92"/>
    </row>
    <row r="25" spans="1:16" ht="46.5" customHeight="1" x14ac:dyDescent="0.25">
      <c r="A25" s="190" t="s">
        <v>127</v>
      </c>
      <c r="B25" s="191">
        <v>68410</v>
      </c>
      <c r="C25" s="191">
        <f>9293.94+2361.34</f>
        <v>11655.28</v>
      </c>
      <c r="D25" s="191"/>
      <c r="E25" s="191"/>
      <c r="F25" s="191"/>
      <c r="G25" s="163"/>
      <c r="H25" s="163"/>
      <c r="I25" s="163"/>
      <c r="J25" s="163"/>
      <c r="K25" s="163"/>
      <c r="L25" s="163"/>
      <c r="M25" s="191"/>
      <c r="N25" s="212"/>
      <c r="O25" s="192"/>
      <c r="P25" s="92"/>
    </row>
    <row r="26" spans="1:16" ht="18.75" customHeight="1" x14ac:dyDescent="0.25">
      <c r="A26" s="190" t="s">
        <v>128</v>
      </c>
      <c r="B26" s="191">
        <v>1570</v>
      </c>
      <c r="C26" s="191">
        <v>-1200</v>
      </c>
      <c r="D26" s="191"/>
      <c r="E26" s="191"/>
      <c r="F26" s="191"/>
      <c r="G26" s="163"/>
      <c r="H26" s="163"/>
      <c r="I26" s="163"/>
      <c r="J26" s="163">
        <v>9000</v>
      </c>
      <c r="K26" s="163"/>
      <c r="L26" s="163"/>
      <c r="M26" s="191"/>
      <c r="N26" s="212"/>
      <c r="O26" s="192"/>
      <c r="P26" s="92"/>
    </row>
    <row r="27" spans="1:16" ht="30.75" customHeight="1" x14ac:dyDescent="0.25">
      <c r="A27" s="190" t="s">
        <v>143</v>
      </c>
      <c r="B27" s="191">
        <v>3840.89</v>
      </c>
      <c r="C27" s="191"/>
      <c r="D27" s="191"/>
      <c r="E27" s="191"/>
      <c r="F27" s="191"/>
      <c r="G27" s="163"/>
      <c r="H27" s="163"/>
      <c r="I27" s="163"/>
      <c r="J27" s="163"/>
      <c r="K27" s="163"/>
      <c r="L27" s="163"/>
      <c r="M27" s="191"/>
      <c r="N27" s="212"/>
      <c r="O27" s="192"/>
      <c r="P27" s="92"/>
    </row>
    <row r="28" spans="1:16" ht="18.75" customHeight="1" thickBot="1" x14ac:dyDescent="0.3">
      <c r="A28" s="193" t="s">
        <v>54</v>
      </c>
      <c r="B28" s="194">
        <f>SUM(B6:B27)</f>
        <v>175820.89</v>
      </c>
      <c r="C28" s="194">
        <f>SUM(C6:C27)</f>
        <v>10455.280000000001</v>
      </c>
      <c r="D28" s="194">
        <f>SUM(D6:D27)</f>
        <v>118458.52</v>
      </c>
      <c r="E28" s="194">
        <f>SUM(E6:E27)</f>
        <v>19335.79</v>
      </c>
      <c r="F28" s="194"/>
      <c r="G28" s="194">
        <f t="shared" ref="G28:L28" si="0">SUM(G6:G27)</f>
        <v>1700806.98</v>
      </c>
      <c r="H28" s="194">
        <f t="shared" si="0"/>
        <v>215684.21</v>
      </c>
      <c r="I28" s="194">
        <f t="shared" si="0"/>
        <v>2420</v>
      </c>
      <c r="J28" s="194">
        <f t="shared" si="0"/>
        <v>9250</v>
      </c>
      <c r="K28" s="194">
        <f t="shared" si="0"/>
        <v>11614.78</v>
      </c>
      <c r="L28" s="194">
        <f t="shared" si="0"/>
        <v>-1085.7</v>
      </c>
      <c r="M28" s="194"/>
      <c r="N28" s="213"/>
      <c r="O28" s="195"/>
      <c r="P28" s="92"/>
    </row>
    <row r="29" spans="1:16" ht="30.75" customHeight="1" thickBot="1" x14ac:dyDescent="0.3">
      <c r="A29" s="196"/>
      <c r="B29" s="197" t="s">
        <v>141</v>
      </c>
      <c r="C29" s="197"/>
      <c r="D29" s="277">
        <f>B28+C28+D28+E28+G28+H28+K28+L28+J28+I28</f>
        <v>2262760.7499999995</v>
      </c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8"/>
      <c r="P29" s="92"/>
    </row>
    <row r="30" spans="1:16" x14ac:dyDescent="0.25">
      <c r="A30" s="283" t="s">
        <v>156</v>
      </c>
      <c r="B30" s="284"/>
      <c r="C30" s="269"/>
      <c r="D30" s="287">
        <v>-18411.61</v>
      </c>
      <c r="E30" s="288"/>
      <c r="F30" s="289"/>
      <c r="G30" s="198"/>
      <c r="H30" s="198"/>
      <c r="I30" s="199"/>
      <c r="J30" s="199"/>
      <c r="K30" s="199"/>
      <c r="L30" s="199"/>
      <c r="M30" s="199"/>
      <c r="N30" s="199"/>
      <c r="O30" s="199"/>
      <c r="P30" s="92"/>
    </row>
    <row r="31" spans="1:16" ht="15.75" thickBot="1" x14ac:dyDescent="0.3">
      <c r="A31" s="285"/>
      <c r="B31" s="286"/>
      <c r="C31" s="270"/>
      <c r="D31" s="290"/>
      <c r="E31" s="291"/>
      <c r="F31" s="292"/>
      <c r="G31" s="200"/>
      <c r="H31" s="200"/>
      <c r="I31" s="201"/>
      <c r="J31" s="201"/>
      <c r="K31" s="201"/>
      <c r="L31" s="201"/>
      <c r="M31" s="201"/>
      <c r="N31" s="201"/>
      <c r="O31" s="201"/>
      <c r="P31" s="92"/>
    </row>
    <row r="32" spans="1:16" ht="27.75" customHeight="1" thickBot="1" x14ac:dyDescent="0.3">
      <c r="A32" s="293" t="s">
        <v>71</v>
      </c>
      <c r="B32" s="294"/>
      <c r="C32" s="210"/>
      <c r="D32" s="279">
        <f>D29+D30</f>
        <v>2244349.1399999997</v>
      </c>
      <c r="E32" s="280"/>
      <c r="F32" s="281"/>
      <c r="G32" s="198"/>
      <c r="H32" s="198"/>
      <c r="I32" s="199"/>
      <c r="J32" s="199"/>
      <c r="K32" s="199"/>
      <c r="L32" s="199"/>
      <c r="M32" s="199"/>
      <c r="N32" s="199"/>
      <c r="O32" s="199"/>
      <c r="P32" s="92"/>
    </row>
    <row r="33" spans="1:16" ht="15" customHeight="1" x14ac:dyDescent="0.25">
      <c r="A33" s="282"/>
      <c r="B33" s="282"/>
      <c r="C33" s="282"/>
      <c r="D33" s="282"/>
      <c r="E33" s="282"/>
      <c r="F33" s="282"/>
      <c r="G33" s="198"/>
      <c r="H33" s="198"/>
      <c r="I33" s="199"/>
      <c r="J33" s="199"/>
      <c r="K33" s="199"/>
      <c r="L33" s="199"/>
      <c r="M33" s="199"/>
      <c r="N33" s="199"/>
      <c r="O33" s="199"/>
      <c r="P33" s="92"/>
    </row>
    <row r="34" spans="1:16" ht="26.25" x14ac:dyDescent="0.4">
      <c r="A34" s="206"/>
      <c r="B34" s="206"/>
      <c r="C34" s="206"/>
      <c r="D34" s="206"/>
      <c r="E34" s="206"/>
      <c r="F34" s="206"/>
      <c r="G34" s="207"/>
      <c r="H34" s="207"/>
      <c r="I34" s="92"/>
      <c r="J34" s="92"/>
      <c r="K34" s="92"/>
      <c r="L34" s="92"/>
      <c r="M34" s="92"/>
      <c r="N34" s="92"/>
      <c r="O34" s="92"/>
      <c r="P34" s="92"/>
    </row>
    <row r="35" spans="1:16" ht="26.25" x14ac:dyDescent="0.4">
      <c r="A35" s="206" t="s">
        <v>139</v>
      </c>
      <c r="B35" s="206"/>
      <c r="C35" s="206"/>
      <c r="D35" s="206"/>
      <c r="E35" s="206"/>
      <c r="F35" s="206"/>
      <c r="G35" s="207"/>
      <c r="H35" s="207"/>
      <c r="I35" s="92"/>
      <c r="J35" s="92"/>
      <c r="K35" s="92"/>
      <c r="L35" s="92"/>
      <c r="M35" s="92"/>
      <c r="N35" s="92"/>
      <c r="O35" s="92"/>
      <c r="P35" s="92"/>
    </row>
    <row r="36" spans="1:16" ht="26.25" x14ac:dyDescent="0.4">
      <c r="A36" s="206"/>
      <c r="B36" s="206"/>
      <c r="C36" s="206"/>
      <c r="D36" s="206"/>
      <c r="E36" s="206"/>
      <c r="F36" s="206"/>
      <c r="G36" s="207"/>
      <c r="H36" s="207"/>
      <c r="I36" s="92"/>
      <c r="J36" s="92"/>
      <c r="K36" s="92"/>
      <c r="L36" s="92"/>
      <c r="M36" s="92"/>
      <c r="N36" s="92"/>
      <c r="O36" s="92"/>
      <c r="P36" s="92"/>
    </row>
    <row r="37" spans="1:16" ht="26.25" x14ac:dyDescent="0.4">
      <c r="A37" s="206" t="s">
        <v>130</v>
      </c>
      <c r="B37" s="206"/>
      <c r="C37" s="206"/>
      <c r="D37" s="206"/>
      <c r="E37" s="206"/>
      <c r="F37" s="206"/>
      <c r="G37" s="207"/>
      <c r="H37" s="207"/>
      <c r="I37" s="92"/>
      <c r="J37" s="92"/>
      <c r="K37" s="92"/>
      <c r="L37" s="92"/>
      <c r="M37" s="92"/>
      <c r="N37" s="92"/>
      <c r="O37" s="92"/>
      <c r="P37" s="92"/>
    </row>
    <row r="38" spans="1:16" ht="26.25" x14ac:dyDescent="0.4">
      <c r="A38" s="206"/>
      <c r="B38" s="206"/>
      <c r="C38" s="206"/>
      <c r="D38" s="206"/>
      <c r="E38" s="206"/>
      <c r="F38" s="206"/>
      <c r="G38" s="207"/>
      <c r="H38" s="207"/>
      <c r="I38" s="92"/>
      <c r="J38" s="92"/>
      <c r="K38" s="92"/>
      <c r="L38" s="92"/>
      <c r="M38" s="92"/>
      <c r="N38" s="92"/>
      <c r="O38" s="92"/>
      <c r="P38" s="92"/>
    </row>
    <row r="39" spans="1:16" ht="26.25" x14ac:dyDescent="0.4">
      <c r="A39" s="206" t="s">
        <v>167</v>
      </c>
      <c r="B39" s="206"/>
      <c r="C39" s="206"/>
      <c r="D39" s="206"/>
      <c r="E39" s="206"/>
      <c r="F39" s="206"/>
      <c r="G39" s="208"/>
      <c r="H39" s="208"/>
    </row>
    <row r="40" spans="1:16" ht="23.25" x14ac:dyDescent="0.35">
      <c r="A40" s="202"/>
      <c r="B40" s="202"/>
      <c r="C40" s="202"/>
      <c r="D40" s="202"/>
      <c r="E40" s="202"/>
      <c r="F40" s="202"/>
      <c r="G40" s="205"/>
      <c r="H40" s="205"/>
    </row>
    <row r="41" spans="1:16" ht="18.75" x14ac:dyDescent="0.3">
      <c r="A41" s="98" t="s">
        <v>166</v>
      </c>
      <c r="B41" s="98"/>
      <c r="C41" s="98"/>
      <c r="D41" s="98"/>
      <c r="E41" s="98"/>
    </row>
    <row r="42" spans="1:16" ht="18.75" x14ac:dyDescent="0.3">
      <c r="A42" s="98" t="s">
        <v>138</v>
      </c>
    </row>
    <row r="48" spans="1:16" x14ac:dyDescent="0.25">
      <c r="G48" s="203"/>
      <c r="H48" s="203"/>
      <c r="I48" s="204"/>
      <c r="J48" s="204"/>
    </row>
    <row r="49" spans="7:10" x14ac:dyDescent="0.25">
      <c r="G49" s="203"/>
      <c r="H49" s="203"/>
      <c r="I49" s="204"/>
      <c r="J49" s="204"/>
    </row>
  </sheetData>
  <mergeCells count="24">
    <mergeCell ref="A1:O1"/>
    <mergeCell ref="D29:O29"/>
    <mergeCell ref="D32:F32"/>
    <mergeCell ref="A33:F33"/>
    <mergeCell ref="A30:B31"/>
    <mergeCell ref="D30:F31"/>
    <mergeCell ref="A32:B32"/>
    <mergeCell ref="A2:O2"/>
    <mergeCell ref="B3:O3"/>
    <mergeCell ref="B4:B5"/>
    <mergeCell ref="D4:D5"/>
    <mergeCell ref="F4:F5"/>
    <mergeCell ref="G4:G5"/>
    <mergeCell ref="I4:I5"/>
    <mergeCell ref="M4:M5"/>
    <mergeCell ref="O4:O5"/>
    <mergeCell ref="C30:C31"/>
    <mergeCell ref="K4:K5"/>
    <mergeCell ref="H4:H5"/>
    <mergeCell ref="N4:N5"/>
    <mergeCell ref="E4:E5"/>
    <mergeCell ref="C4:C5"/>
    <mergeCell ref="L4:L5"/>
    <mergeCell ref="J4:J5"/>
  </mergeCells>
  <pageMargins left="0.7" right="0.7" top="0.75" bottom="0.75" header="0.3" footer="0.3"/>
  <pageSetup paperSize="9" scale="3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2025-12-18T08:59:19Z</cp:lastPrinted>
  <dcterms:created xsi:type="dcterms:W3CDTF">2013-09-12T11:30:46Z</dcterms:created>
  <dcterms:modified xsi:type="dcterms:W3CDTF">2025-12-18T08:59:22Z</dcterms:modified>
</cp:coreProperties>
</file>